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Ark1" sheetId="1" r:id="rId1"/>
  </sheets>
  <definedNames>
    <definedName name="_xlnm.Print_Area" localSheetId="0">'Ark1'!$A$1:$O$83</definedName>
  </definedNames>
  <calcPr fullCalcOnLoad="1"/>
</workbook>
</file>

<file path=xl/sharedStrings.xml><?xml version="1.0" encoding="utf-8"?>
<sst xmlns="http://schemas.openxmlformats.org/spreadsheetml/2006/main" count="490" uniqueCount="347">
  <si>
    <t>Pr. fordelingstal:</t>
  </si>
  <si>
    <t>Til fordeling:</t>
  </si>
  <si>
    <t>Fordelingstal</t>
  </si>
  <si>
    <t>Adresse</t>
  </si>
  <si>
    <t>Ejer</t>
  </si>
  <si>
    <t>Solgte</t>
  </si>
  <si>
    <t>Antal</t>
  </si>
  <si>
    <t>1dz</t>
  </si>
  <si>
    <t>1eo</t>
  </si>
  <si>
    <t>1dæ</t>
  </si>
  <si>
    <t>1ep</t>
  </si>
  <si>
    <t>1eq</t>
  </si>
  <si>
    <t>1dø</t>
  </si>
  <si>
    <t>1ec</t>
  </si>
  <si>
    <t>1eb</t>
  </si>
  <si>
    <t>1ea</t>
  </si>
  <si>
    <t>1ed</t>
  </si>
  <si>
    <t>1ac</t>
  </si>
  <si>
    <t>1ee</t>
  </si>
  <si>
    <t>1er</t>
  </si>
  <si>
    <t>1en</t>
  </si>
  <si>
    <t>1fd</t>
  </si>
  <si>
    <t>1em</t>
  </si>
  <si>
    <t>1el</t>
  </si>
  <si>
    <t>1ek</t>
  </si>
  <si>
    <t>1ei</t>
  </si>
  <si>
    <t>1es</t>
  </si>
  <si>
    <t>1eh</t>
  </si>
  <si>
    <t>1eg</t>
  </si>
  <si>
    <t>1et</t>
  </si>
  <si>
    <t>1fø</t>
  </si>
  <si>
    <t>1ef</t>
  </si>
  <si>
    <t>1ey</t>
  </si>
  <si>
    <t>1eø</t>
  </si>
  <si>
    <t>1ez</t>
  </si>
  <si>
    <t>1fa</t>
  </si>
  <si>
    <t>1fb</t>
  </si>
  <si>
    <t>1ex</t>
  </si>
  <si>
    <t>1eu</t>
  </si>
  <si>
    <t>1ev</t>
  </si>
  <si>
    <t>1eæ</t>
  </si>
  <si>
    <t>1ad</t>
  </si>
  <si>
    <t>Matr.</t>
  </si>
  <si>
    <t>Kontingent</t>
  </si>
  <si>
    <t>I alt fordelingstal:</t>
  </si>
  <si>
    <t>Budgettal</t>
  </si>
  <si>
    <t>Grundgebyr - i alt</t>
  </si>
  <si>
    <t>Anne Grønbech, Annerbergparken 1, 4500 Nykøbing Sj.</t>
  </si>
  <si>
    <t>Jytte &amp; Per Lykkegård-Andersen, Annebergparken 2, 4500 Nykøbing Sj.</t>
  </si>
  <si>
    <t>Henja Grundsøe &amp; Jørgen Kaae, Annebergparken 24 B, 4500 Nykøbing Sj.</t>
  </si>
  <si>
    <t>Robert Larsen &amp; Søn, Digevej 2, 4581 Rørvig</t>
  </si>
  <si>
    <t>Louise Manhart, Annebergparken 58 B, 4500 Nykøbing Sj.</t>
  </si>
  <si>
    <t>Lone &amp; Jørgen Bock, Annebergparken 7 C, 4500 Nykøbing Sj.</t>
  </si>
  <si>
    <t>1fl</t>
  </si>
  <si>
    <t>1 fh</t>
  </si>
  <si>
    <t>1 fi</t>
  </si>
  <si>
    <t>Husnavn</t>
  </si>
  <si>
    <t>Skovhus</t>
  </si>
  <si>
    <t>Portnerboligen</t>
  </si>
  <si>
    <t>Vægterboligen</t>
  </si>
  <si>
    <t>Andelsboligerne</t>
  </si>
  <si>
    <t>Fjordhus</t>
  </si>
  <si>
    <t>Rækkehus</t>
  </si>
  <si>
    <t>Vibehus</t>
  </si>
  <si>
    <t>Syrenhus</t>
  </si>
  <si>
    <t>Egehus</t>
  </si>
  <si>
    <t>Allébo</t>
  </si>
  <si>
    <t>Bøgehus</t>
  </si>
  <si>
    <t>Funktionærbolig</t>
  </si>
  <si>
    <t>Kastanjehus</t>
  </si>
  <si>
    <t>Poppelhus</t>
  </si>
  <si>
    <t>Toilettet, off.</t>
  </si>
  <si>
    <t>Pilehus</t>
  </si>
  <si>
    <t>Kapellet</t>
  </si>
  <si>
    <t>Fritidscenteret</t>
  </si>
  <si>
    <t>Fyrrehus</t>
  </si>
  <si>
    <t>Granhus</t>
  </si>
  <si>
    <t>Lejeboligerne</t>
  </si>
  <si>
    <t>Platanhus</t>
  </si>
  <si>
    <t>Lindehus</t>
  </si>
  <si>
    <t>Musikterapi m.m.</t>
  </si>
  <si>
    <t>Festsal og kantine</t>
  </si>
  <si>
    <t>Værksteder</t>
  </si>
  <si>
    <t>Birkehus</t>
  </si>
  <si>
    <t>Strandgrunden</t>
  </si>
  <si>
    <t>Administrationsbygningen</t>
  </si>
  <si>
    <t>Elevboligerne</t>
  </si>
  <si>
    <t>Sprøjtehus</t>
  </si>
  <si>
    <t>Maskinafdeling</t>
  </si>
  <si>
    <t>Teknisk Afdeling, kontorer</t>
  </si>
  <si>
    <t>Køkken, Vaskeri, Lager</t>
  </si>
  <si>
    <t>Grønnehaven og udslusningsboliger</t>
  </si>
  <si>
    <t>Elmehus</t>
  </si>
  <si>
    <t>Type</t>
  </si>
  <si>
    <t>Privat</t>
  </si>
  <si>
    <t>Kommunal</t>
  </si>
  <si>
    <t>Regional</t>
  </si>
  <si>
    <t>Statslig</t>
  </si>
  <si>
    <t>1fm</t>
  </si>
  <si>
    <t>Areal i m2</t>
  </si>
  <si>
    <t>1fk</t>
  </si>
  <si>
    <t>Ejendomme med grundareal på fra 0 kvm. til 1.600 kvm.: Fordelingstal: 1</t>
  </si>
  <si>
    <t>Ejendomme med grundareal på fra 1.601 kvm. til 3.000 kvm.: Fordelingstal: 2</t>
  </si>
  <si>
    <t>Ejendomme med grundareal på fra 3.001 kvm. til 5.000 kvm.: Fordelingstal: 5</t>
  </si>
  <si>
    <t>Ejendomme med grundareal på fra 5.001 kvm. til 15.000 kvm.: Fordelingstal: 10</t>
  </si>
  <si>
    <t>Ejendomme med grundareal på fra 15.001 kvm. til 25.000 kvm.: Fordelingstal 20</t>
  </si>
  <si>
    <t>Ejendomme med grundareal på over 25.000 kvm.: Fordelingstal: 266.</t>
  </si>
  <si>
    <t>1fe</t>
  </si>
  <si>
    <t>1ff</t>
  </si>
  <si>
    <t>Landbrugsarealet</t>
  </si>
  <si>
    <t>45+47</t>
  </si>
  <si>
    <t>Grønnehaveskolen, Annebergparken 17, 4500 Nykøbing Sj. (Holbæk Kommune)</t>
  </si>
  <si>
    <t>Marianne &amp; Hans Kristian Faartoft, Annebergparken 7 B, 4500 Nykøbing Sj.</t>
  </si>
  <si>
    <t xml:space="preserve">5.1. Grundejerforeningens medlemmer betaler medlemsbidrag til foreningen, beregnet med et grundgebyr og efter fordelingstal. Grundgebyret beregnes med ét gebyr pr. matr.nr. Såfremt der på ét matr.nr. forefindes flere boligenheder, beregnes grundgebyret med ét gebyr pr. boligenhed. </t>
  </si>
  <si>
    <t>Fordelingstallene fastsættes således:</t>
  </si>
  <si>
    <t>Fordelingstallet for matr. nr. 1 ad, Annebjerggård Nykøbing S. Jorder (strandgrunden), fastsættes til 0.</t>
  </si>
  <si>
    <t>Generalforsamlingen kan, med henvisning til et areals anvendelse, beslutte at nedsætte arealets fordelingstal, evt. til 0.</t>
  </si>
  <si>
    <t>Malerværkstedet</t>
  </si>
  <si>
    <t>1f gr</t>
  </si>
  <si>
    <t>1e gr</t>
  </si>
  <si>
    <t>Vagtlægevær./mødelokaler</t>
  </si>
  <si>
    <t>1d gr</t>
  </si>
  <si>
    <t>43b</t>
  </si>
  <si>
    <t>43a</t>
  </si>
  <si>
    <t>1fg</t>
  </si>
  <si>
    <t>Jytte Peitsch Kure, Annebergparken 43 A, 4500 Nykøbing Sj.</t>
  </si>
  <si>
    <t>01062004</t>
  </si>
  <si>
    <t>01112005</t>
  </si>
  <si>
    <t>01082004</t>
  </si>
  <si>
    <t>01042004</t>
  </si>
  <si>
    <t>01052005</t>
  </si>
  <si>
    <t>01082003</t>
  </si>
  <si>
    <t>01062003</t>
  </si>
  <si>
    <t>01072006</t>
  </si>
  <si>
    <t>01102004</t>
  </si>
  <si>
    <t>01012003</t>
  </si>
  <si>
    <t>01072004</t>
  </si>
  <si>
    <t>15122006</t>
  </si>
  <si>
    <t>15042006</t>
  </si>
  <si>
    <t>15032006</t>
  </si>
  <si>
    <t>01012007</t>
  </si>
  <si>
    <t>01022005</t>
  </si>
  <si>
    <t>01062005</t>
  </si>
  <si>
    <t>01092005</t>
  </si>
  <si>
    <t>01012004</t>
  </si>
  <si>
    <t>01052004</t>
  </si>
  <si>
    <t>01092004</t>
  </si>
  <si>
    <t>01092003</t>
  </si>
  <si>
    <t>01122005</t>
  </si>
  <si>
    <t>2006</t>
  </si>
  <si>
    <t>Solgt</t>
  </si>
  <si>
    <t>Andre</t>
  </si>
  <si>
    <t>boligenh.</t>
  </si>
  <si>
    <t>Vedtægternes § 5: Fordelingstal og medlemsbidrag</t>
  </si>
  <si>
    <r>
      <t xml:space="preserve">Vedtægternes § 2.4: </t>
    </r>
    <r>
      <rPr>
        <sz val="8"/>
        <color indexed="8"/>
        <rFont val="Verdana"/>
        <family val="2"/>
      </rPr>
      <t>Medlemspligten indtræder ved erhvervelsen af ejendommen og vedvarer indtil medlemmet overdrager sin ejendom. Skæringsdag er overtagelsesdagen i henhold til adkomstdokumentet.</t>
    </r>
  </si>
  <si>
    <t>Anne-Mette Lorentzen &amp; Lars Kristensen, Annebergparken 41, 4500 Nykøbing Sj.</t>
  </si>
  <si>
    <t>Boligenhed</t>
  </si>
  <si>
    <t>54 b</t>
  </si>
  <si>
    <t>1fo</t>
  </si>
  <si>
    <t>1fp</t>
  </si>
  <si>
    <t>05092008</t>
  </si>
  <si>
    <t>1fn</t>
  </si>
  <si>
    <t>1-2</t>
  </si>
  <si>
    <t>2-2</t>
  </si>
  <si>
    <t>3-2</t>
  </si>
  <si>
    <t>7-2</t>
  </si>
  <si>
    <t>8-2</t>
  </si>
  <si>
    <t>9-2</t>
  </si>
  <si>
    <t>10-2</t>
  </si>
  <si>
    <t>11-2</t>
  </si>
  <si>
    <t>12-2</t>
  </si>
  <si>
    <t>13-2</t>
  </si>
  <si>
    <t>14-2</t>
  </si>
  <si>
    <t>15-2</t>
  </si>
  <si>
    <t>16-2</t>
  </si>
  <si>
    <t>17-2</t>
  </si>
  <si>
    <t>18-2</t>
  </si>
  <si>
    <t>19-2</t>
  </si>
  <si>
    <t>20-2</t>
  </si>
  <si>
    <t>21-2</t>
  </si>
  <si>
    <t>22-2</t>
  </si>
  <si>
    <t>23-2</t>
  </si>
  <si>
    <t>24-2</t>
  </si>
  <si>
    <t>25-2</t>
  </si>
  <si>
    <t>26-2</t>
  </si>
  <si>
    <t>27-2</t>
  </si>
  <si>
    <t>28-2</t>
  </si>
  <si>
    <t>29-2</t>
  </si>
  <si>
    <t>30-2</t>
  </si>
  <si>
    <t>31-2</t>
  </si>
  <si>
    <t>32-2</t>
  </si>
  <si>
    <t>33-2</t>
  </si>
  <si>
    <t>34-2</t>
  </si>
  <si>
    <t>35-2</t>
  </si>
  <si>
    <t>36-2</t>
  </si>
  <si>
    <t>37-2</t>
  </si>
  <si>
    <t>38-2</t>
  </si>
  <si>
    <t>39-2</t>
  </si>
  <si>
    <t>40-2</t>
  </si>
  <si>
    <t>41-2</t>
  </si>
  <si>
    <t>42-2</t>
  </si>
  <si>
    <t>43-2</t>
  </si>
  <si>
    <t>44-2</t>
  </si>
  <si>
    <t>45-2</t>
  </si>
  <si>
    <t>46-2</t>
  </si>
  <si>
    <t>47-2</t>
  </si>
  <si>
    <t>48-2</t>
  </si>
  <si>
    <t>49-2</t>
  </si>
  <si>
    <t>50-2</t>
  </si>
  <si>
    <t>51-2</t>
  </si>
  <si>
    <t>52-2</t>
  </si>
  <si>
    <t>53-2</t>
  </si>
  <si>
    <t>54-2</t>
  </si>
  <si>
    <t>55-2</t>
  </si>
  <si>
    <t>56-2</t>
  </si>
  <si>
    <t>57-2</t>
  </si>
  <si>
    <t>58-2</t>
  </si>
  <si>
    <t>59-2</t>
  </si>
  <si>
    <t>60-2</t>
  </si>
  <si>
    <t>61-2</t>
  </si>
  <si>
    <t>54 a</t>
  </si>
  <si>
    <t>62-2</t>
  </si>
  <si>
    <t>63-2</t>
  </si>
  <si>
    <t>64-2</t>
  </si>
  <si>
    <t>65-2</t>
  </si>
  <si>
    <t>66-2</t>
  </si>
  <si>
    <t>67-2</t>
  </si>
  <si>
    <t>68-2</t>
  </si>
  <si>
    <t>69-2</t>
  </si>
  <si>
    <t>70-2</t>
  </si>
  <si>
    <t>999-2</t>
  </si>
  <si>
    <t>1000-2</t>
  </si>
  <si>
    <t>Gartneriet med drivhuse</t>
  </si>
  <si>
    <t>1 ft</t>
  </si>
  <si>
    <t>1 fs</t>
  </si>
  <si>
    <t>Annebergparken 23</t>
  </si>
  <si>
    <t>Annebergparken 31</t>
  </si>
  <si>
    <t>01052011</t>
  </si>
  <si>
    <t>39 a-h &amp; k</t>
  </si>
  <si>
    <t>72-2</t>
  </si>
  <si>
    <t>EF Annebergparken 10 A, Lone Raunsø, Annebergparken 10 A, 2., 4500 Nykøbing Sj.</t>
  </si>
  <si>
    <t>Lars Sørensen, Annebergparken 13, 4500 Nykøbing Sj.</t>
  </si>
  <si>
    <t>Cemmtec Aps, Primulavej 6, 4300 Holbæk</t>
  </si>
  <si>
    <t>Botilbuddet Grønnehaven, Annebergparken 37 A-G, 4500 Nykøbing Sj.</t>
  </si>
  <si>
    <t xml:space="preserve">VASAC Odsherred, Annebergparken 39 M, 4500 Nykøbing Sj.  </t>
  </si>
  <si>
    <t>6-2</t>
  </si>
  <si>
    <t>5-2</t>
  </si>
  <si>
    <t>Linda Vinfeldt, Annebergparken 20 A, 4500 Nykøbing Sj.</t>
  </si>
  <si>
    <t xml:space="preserve">Twilling, Annebergparken 38, 2. , 4500 Nykøbing Sj. </t>
  </si>
  <si>
    <t>Twilling, Annebergparken 38, 2., 4500 Nykøbing Sj.</t>
  </si>
  <si>
    <t xml:space="preserve">Twilling, Annebergparken 38, 2., 4500 Nykøbing Sj. </t>
  </si>
  <si>
    <t>Sørosen Bolig ApS, Rosenvænget 6, Tølløse</t>
  </si>
  <si>
    <t>15012015</t>
  </si>
  <si>
    <t>Ikke længere medlem</t>
  </si>
  <si>
    <t>01102010</t>
  </si>
  <si>
    <t>EF Fjordhus, Pia Wils Hansen, Annebergparken 6 A, st.th., 4500 Nykøbing Sj.</t>
  </si>
  <si>
    <t>01012008</t>
  </si>
  <si>
    <t>71-8</t>
  </si>
  <si>
    <t>01012016</t>
  </si>
  <si>
    <t>Medlemspligt indtræder ved bebyggelse</t>
  </si>
  <si>
    <t>10022016</t>
  </si>
  <si>
    <t>Twilling, Annebergparken 38, 2., 4500 Nykøbing Sjælland</t>
  </si>
  <si>
    <t>01022016</t>
  </si>
  <si>
    <t>1fy</t>
  </si>
  <si>
    <t>Malene Orbesen &amp; Asger Hvid,  Annebergparken 31, 4500  Nykøbing Sj.</t>
  </si>
  <si>
    <t>EF Annebergparken 4, Per Jørn Olsen, Annebergparken 4, -38, 4500 Nykøbing Sj.</t>
  </si>
  <si>
    <t>Odsherred Kommune, Att.: Plan, Byg og Erhverv, Nyvej 22, 4573 Højby</t>
  </si>
  <si>
    <t xml:space="preserve">Bygningsstyrelsen, Carl Jacobsen Vej 39, 2500 Valby, ang. Odsherred Teaterskole, Annebergparken 22, 4500 Nykøbing Sj. </t>
  </si>
  <si>
    <t>EF Bøgehus, Børge Exaudi, Annebergparken 21, 1.th., 4500 Nykøbing Sj.</t>
  </si>
  <si>
    <t>Alléhus</t>
  </si>
  <si>
    <t>Flemming Petersen &amp; Anders Bjørn Langelo, Lundtoftevej 282, 2800 Lyngby</t>
  </si>
  <si>
    <t>H. Folkmann, Annebergparken 64 B, 4500 Nykøbing Sj.</t>
  </si>
  <si>
    <t>Matr. nr. med 1 bolig</t>
  </si>
  <si>
    <t>Jessica &amp; Thure Jørgensen, Annebergparken 64 A, 4500 Nykøbing Sj.</t>
  </si>
  <si>
    <t>J. &amp; K. Knudsen, Annebergparken 7 A, 4500 Nykøbing Sj.</t>
  </si>
  <si>
    <t>Steen Hvalsøe Hansen &amp; Irene Hansen, Annebergparken 7 D, 4500 Nykøbing Sj.</t>
  </si>
  <si>
    <t>Bakkehuset</t>
  </si>
  <si>
    <t>Kriminalforsorgen, Direktoratet, Strandgade 100, 1401 København K</t>
  </si>
  <si>
    <t xml:space="preserve">Bygningsstyrelsen, Carl Jacobsen Vej 39, 2500 Valby, ang. Odsherred Teater, Annebergparken 22, 4500 Nykøbing Sj. </t>
  </si>
  <si>
    <t>01022014</t>
  </si>
  <si>
    <t>Botilbuddet Grønnehaven, Annebergparken 39 A-H + K, 4500 Nykøbing Sj.</t>
  </si>
  <si>
    <t>64 a</t>
  </si>
  <si>
    <t>64 b</t>
  </si>
  <si>
    <t>60 a</t>
  </si>
  <si>
    <t>60 b</t>
  </si>
  <si>
    <t>58 a+b</t>
  </si>
  <si>
    <t>40 a+b</t>
  </si>
  <si>
    <t>39 m</t>
  </si>
  <si>
    <t>37 a-g</t>
  </si>
  <si>
    <t>28 d</t>
  </si>
  <si>
    <t>28 c</t>
  </si>
  <si>
    <t>28 b</t>
  </si>
  <si>
    <t>28 a</t>
  </si>
  <si>
    <t>26 a+b</t>
  </si>
  <si>
    <t>20 a+b</t>
  </si>
  <si>
    <t>14 a</t>
  </si>
  <si>
    <t>7 b</t>
  </si>
  <si>
    <t>7 c</t>
  </si>
  <si>
    <t>7 d</t>
  </si>
  <si>
    <t>7 e</t>
  </si>
  <si>
    <t>4_a</t>
  </si>
  <si>
    <t>7_a</t>
  </si>
  <si>
    <t>3 a+b, 5 a+b</t>
  </si>
  <si>
    <t>24 a</t>
  </si>
  <si>
    <t>24 b</t>
  </si>
  <si>
    <t>Grith Drensholt &amp; Ken Hjelm Christiansen, Annebergparken  25, 4500 Nykøbing Sj.</t>
  </si>
  <si>
    <t>Skovinstitutionen, Syrenhus Børnehave, Annebergparken 12, 4500 Nykøbing Sj.</t>
  </si>
  <si>
    <t>Alpha Advokater, Att.: Tommy Poulsen, Bredgade 3, 1260 København K</t>
  </si>
  <si>
    <t>GF</t>
  </si>
  <si>
    <t>Freja</t>
  </si>
  <si>
    <t>Område H</t>
  </si>
  <si>
    <t>Freja Ejendomme, Gammel Kongevej 60, 15., 1850 Frederiksberg C</t>
  </si>
  <si>
    <t>Nr. 13</t>
  </si>
  <si>
    <t>Byggefelt nr. 9</t>
  </si>
  <si>
    <t>Byggefelt nr. 11</t>
  </si>
  <si>
    <t>Nr. 15</t>
  </si>
  <si>
    <t>Byggefelt nr. 19</t>
  </si>
  <si>
    <t>Nedlagt byggefelt nr. 4a</t>
  </si>
  <si>
    <t>Nr. 4</t>
  </si>
  <si>
    <t>Nedlagt byggefelt nr. 14a</t>
  </si>
  <si>
    <t>Grønnehaven, fire barakker</t>
  </si>
  <si>
    <t>Nr. 41</t>
  </si>
  <si>
    <t>Gymnastikhus</t>
  </si>
  <si>
    <t>I alt for alle</t>
  </si>
  <si>
    <t>Enggården, Sikringen</t>
  </si>
  <si>
    <r>
      <t>Eksempel: Udregning af kontingent</t>
    </r>
    <r>
      <rPr>
        <sz val="8"/>
        <color indexed="8"/>
        <rFont val="Verdana"/>
        <family val="2"/>
      </rPr>
      <t>: Fordelingstal x fordelingstalskrone + (antal boligheder x 400) = kontingent</t>
    </r>
  </si>
  <si>
    <t>Grundgebyr pr. boligenhed</t>
  </si>
  <si>
    <t>Freja Ejendomme, Gammel Kongevej 60, 15., 1850 Frederiksberg C, tom grund ikke udmatrikuleret</t>
  </si>
  <si>
    <t>..</t>
  </si>
  <si>
    <t>GRUNDEJERFORENINGEN ANNEBERGPARKEN - FORDELINGSTAL I 2017 (simulering)</t>
  </si>
  <si>
    <t>Lærkehus (se under Egehus)</t>
  </si>
  <si>
    <t>Område F + alle andre fællesarealer</t>
  </si>
  <si>
    <t>Frejas matrikel</t>
  </si>
  <si>
    <t>Frejas matrikel (så længe over 25.000 m2)</t>
  </si>
  <si>
    <t>Sum på kolonnerne</t>
  </si>
  <si>
    <t>1fx</t>
  </si>
  <si>
    <t>Region Sjælland, Annebergparken 62, 4500 Nykøbing Sj.</t>
  </si>
  <si>
    <r>
      <t>Region Sjælland, Annebergparken 62, 4500 Nykøbing Sj.</t>
    </r>
    <r>
      <rPr>
        <b/>
        <i/>
        <sz val="8"/>
        <color indexed="17"/>
        <rFont val="Tahoma"/>
        <family val="2"/>
      </rPr>
      <t xml:space="preserve"> </t>
    </r>
  </si>
  <si>
    <t>Nr. 54 A - kuskeboligen</t>
  </si>
  <si>
    <t>Nr. 54 B - værkstedslederboligen</t>
  </si>
  <si>
    <t>Nedlagt byggefelt nr. 60 B</t>
  </si>
  <si>
    <t>OK-Fonden, Frederiksberg Alle 104, 1., 1820 Frederiksberg C</t>
  </si>
  <si>
    <t>Nr. 43 A</t>
  </si>
  <si>
    <t>Nr. 43 B</t>
  </si>
  <si>
    <t>Birgitte Noer, Blødemosevej 2 B, 3660 Stenløse</t>
  </si>
  <si>
    <t>Francoise &amp; Rudi Brustis Landsdorf, Annebergparken 7 E, 4500 Nykøbing Sj.</t>
  </si>
  <si>
    <t>AB Annebergparken, Vivian Hansen, Algade 78, 1. ,4500 Nykøbing Sj.</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</si>
</sst>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kr&quot;\ #,##0.00"/>
    <numFmt numFmtId="179" formatCode="&quot;Ja&quot;;&quot;Ja&quot;;&quot;Nej&quot;"/>
    <numFmt numFmtId="180" formatCode="&quot;Sand&quot;;&quot;Sand&quot;;&quot;Falsk&quot;"/>
    <numFmt numFmtId="181" formatCode="&quot;Til&quot;;&quot;Til&quot;;&quot;Fra&quot;"/>
  </numFmts>
  <fonts count="65">
    <font>
      <sz val="10"/>
      <name val="Arial"/>
      <family val="0"/>
    </font>
    <font>
      <sz val="10"/>
      <name val="Tahoma"/>
      <family val="2"/>
    </font>
    <font>
      <sz val="8"/>
      <color indexed="8"/>
      <name val="Tahoma"/>
      <family val="2"/>
    </font>
    <font>
      <sz val="8"/>
      <name val="Arial"/>
      <family val="2"/>
    </font>
    <font>
      <sz val="8"/>
      <name val="Tahoma"/>
      <family val="2"/>
    </font>
    <font>
      <b/>
      <sz val="14"/>
      <name val="Arial"/>
      <family val="2"/>
    </font>
    <font>
      <b/>
      <sz val="12"/>
      <name val="Tahoma"/>
      <family val="2"/>
    </font>
    <font>
      <b/>
      <sz val="14"/>
      <name val="Tahoma"/>
      <family val="2"/>
    </font>
    <font>
      <sz val="8"/>
      <color indexed="10"/>
      <name val="Tahoma"/>
      <family val="2"/>
    </font>
    <font>
      <b/>
      <sz val="8"/>
      <color indexed="8"/>
      <name val="Tahoma"/>
      <family val="2"/>
    </font>
    <font>
      <b/>
      <sz val="8"/>
      <name val="Tahoma"/>
      <family val="2"/>
    </font>
    <font>
      <sz val="8"/>
      <color indexed="12"/>
      <name val="Arial"/>
      <family val="2"/>
    </font>
    <font>
      <sz val="8"/>
      <color indexed="10"/>
      <name val="Arial"/>
      <family val="2"/>
    </font>
    <font>
      <sz val="8"/>
      <color indexed="17"/>
      <name val="Arial"/>
      <family val="2"/>
    </font>
    <font>
      <b/>
      <sz val="8"/>
      <name val="Arial"/>
      <family val="2"/>
    </font>
    <font>
      <b/>
      <sz val="8"/>
      <color indexed="8"/>
      <name val="Verdana"/>
      <family val="2"/>
    </font>
    <font>
      <sz val="8"/>
      <color indexed="8"/>
      <name val="Verdana"/>
      <family val="2"/>
    </font>
    <font>
      <b/>
      <i/>
      <sz val="8"/>
      <color indexed="17"/>
      <name val="Tahoma"/>
      <family val="2"/>
    </font>
    <font>
      <sz val="12"/>
      <color indexed="8"/>
      <name val="Times New Roman"/>
      <family val="2"/>
    </font>
    <font>
      <sz val="12"/>
      <color indexed="9"/>
      <name val="Times New Roman"/>
      <family val="2"/>
    </font>
    <font>
      <sz val="12"/>
      <color indexed="10"/>
      <name val="Times New Roman"/>
      <family val="2"/>
    </font>
    <font>
      <b/>
      <sz val="12"/>
      <color indexed="52"/>
      <name val="Times New Roman"/>
      <family val="2"/>
    </font>
    <font>
      <i/>
      <sz val="12"/>
      <color indexed="23"/>
      <name val="Times New Roman"/>
      <family val="2"/>
    </font>
    <font>
      <sz val="12"/>
      <color indexed="17"/>
      <name val="Times New Roman"/>
      <family val="2"/>
    </font>
    <font>
      <sz val="12"/>
      <color indexed="62"/>
      <name val="Times New Roman"/>
      <family val="2"/>
    </font>
    <font>
      <b/>
      <sz val="12"/>
      <color indexed="9"/>
      <name val="Times New Roman"/>
      <family val="2"/>
    </font>
    <font>
      <sz val="12"/>
      <color indexed="60"/>
      <name val="Times New Roman"/>
      <family val="2"/>
    </font>
    <font>
      <b/>
      <sz val="12"/>
      <color indexed="63"/>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52"/>
      <name val="Times New Roman"/>
      <family val="2"/>
    </font>
    <font>
      <b/>
      <sz val="18"/>
      <color indexed="56"/>
      <name val="Cambria"/>
      <family val="2"/>
    </font>
    <font>
      <b/>
      <sz val="12"/>
      <color indexed="8"/>
      <name val="Times New Roman"/>
      <family val="2"/>
    </font>
    <font>
      <sz val="12"/>
      <color indexed="20"/>
      <name val="Times New Roman"/>
      <family val="2"/>
    </font>
    <font>
      <sz val="8"/>
      <color indexed="51"/>
      <name val="Tahoma"/>
      <family val="2"/>
    </font>
    <font>
      <sz val="8"/>
      <color indexed="51"/>
      <name val="Arial"/>
      <family val="2"/>
    </font>
    <font>
      <sz val="8"/>
      <color indexed="40"/>
      <name val="Tahoma"/>
      <family val="2"/>
    </font>
    <font>
      <sz val="8"/>
      <color indexed="40"/>
      <name val="Arial"/>
      <family val="2"/>
    </font>
    <font>
      <sz val="8"/>
      <color indexed="17"/>
      <name val="Tahoma"/>
      <family val="2"/>
    </font>
    <font>
      <sz val="12"/>
      <color theme="1"/>
      <name val="Times New Roman"/>
      <family val="2"/>
    </font>
    <font>
      <sz val="12"/>
      <color theme="0"/>
      <name val="Times New Roman"/>
      <family val="2"/>
    </font>
    <font>
      <sz val="12"/>
      <color rgb="FFFF0000"/>
      <name val="Times New Roman"/>
      <family val="2"/>
    </font>
    <font>
      <b/>
      <sz val="12"/>
      <color rgb="FFFA7D00"/>
      <name val="Times New Roman"/>
      <family val="2"/>
    </font>
    <font>
      <i/>
      <sz val="12"/>
      <color rgb="FF7F7F7F"/>
      <name val="Times New Roman"/>
      <family val="2"/>
    </font>
    <font>
      <sz val="12"/>
      <color rgb="FF006100"/>
      <name val="Times New Roman"/>
      <family val="2"/>
    </font>
    <font>
      <sz val="12"/>
      <color rgb="FF3F3F76"/>
      <name val="Times New Roman"/>
      <family val="2"/>
    </font>
    <font>
      <b/>
      <sz val="12"/>
      <color theme="0"/>
      <name val="Times New Roman"/>
      <family val="2"/>
    </font>
    <font>
      <sz val="12"/>
      <color rgb="FF9C6500"/>
      <name val="Times New Roman"/>
      <family val="2"/>
    </font>
    <font>
      <b/>
      <sz val="12"/>
      <color rgb="FF3F3F3F"/>
      <name val="Times New Roman"/>
      <family val="2"/>
    </font>
    <font>
      <b/>
      <sz val="15"/>
      <color theme="3"/>
      <name val="Times New Roman"/>
      <family val="2"/>
    </font>
    <font>
      <b/>
      <sz val="13"/>
      <color theme="3"/>
      <name val="Times New Roman"/>
      <family val="2"/>
    </font>
    <font>
      <b/>
      <sz val="11"/>
      <color theme="3"/>
      <name val="Times New Roman"/>
      <family val="2"/>
    </font>
    <font>
      <sz val="12"/>
      <color rgb="FFFA7D00"/>
      <name val="Times New Roman"/>
      <family val="2"/>
    </font>
    <font>
      <b/>
      <sz val="18"/>
      <color theme="3"/>
      <name val="Cambria"/>
      <family val="2"/>
    </font>
    <font>
      <b/>
      <sz val="12"/>
      <color theme="1"/>
      <name val="Times New Roman"/>
      <family val="2"/>
    </font>
    <font>
      <sz val="12"/>
      <color rgb="FF9C0006"/>
      <name val="Times New Roman"/>
      <family val="2"/>
    </font>
    <font>
      <sz val="8"/>
      <color rgb="FFFFC000"/>
      <name val="Tahoma"/>
      <family val="2"/>
    </font>
    <font>
      <sz val="8"/>
      <color rgb="FFFFC000"/>
      <name val="Arial"/>
      <family val="2"/>
    </font>
    <font>
      <sz val="8"/>
      <color rgb="FF00B0F0"/>
      <name val="Tahoma"/>
      <family val="2"/>
    </font>
    <font>
      <sz val="8"/>
      <color rgb="FF00B0F0"/>
      <name val="Arial"/>
      <family val="2"/>
    </font>
    <font>
      <sz val="8"/>
      <color rgb="FF00B050"/>
      <name val="Tahoma"/>
      <family val="2"/>
    </font>
    <font>
      <sz val="8"/>
      <color rgb="FF00B050"/>
      <name val="Arial"/>
      <family val="2"/>
    </font>
    <font>
      <sz val="8"/>
      <color theme="5"/>
      <name val="Tahoma"/>
      <family val="2"/>
    </font>
    <font>
      <sz val="8"/>
      <color theme="5"/>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0" fillId="20" borderId="1" applyNumberFormat="0" applyFont="0" applyAlignment="0" applyProtection="0"/>
    <xf numFmtId="0" fontId="43" fillId="21" borderId="2"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7" fillId="30" borderId="3" applyNumberFormat="0" applyAlignment="0" applyProtection="0"/>
    <xf numFmtId="0" fontId="48" fillId="31" borderId="0" applyNumberFormat="0" applyBorder="0" applyAlignment="0" applyProtection="0"/>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22">
    <xf numFmtId="0" fontId="0" fillId="0" borderId="0" xfId="0" applyAlignment="1">
      <alignment/>
    </xf>
    <xf numFmtId="0" fontId="0" fillId="0" borderId="0" xfId="0" applyNumberFormat="1" applyAlignment="1">
      <alignment/>
    </xf>
    <xf numFmtId="0" fontId="1" fillId="0" borderId="0" xfId="0" applyFont="1" applyAlignment="1">
      <alignment/>
    </xf>
    <xf numFmtId="39" fontId="2" fillId="0" borderId="0" xfId="0" applyNumberFormat="1" applyFont="1" applyAlignment="1" applyProtection="1">
      <alignment horizontal="center"/>
      <protection/>
    </xf>
    <xf numFmtId="39" fontId="2" fillId="0" borderId="0" xfId="0" applyNumberFormat="1" applyFont="1" applyAlignment="1" applyProtection="1">
      <alignment/>
      <protection/>
    </xf>
    <xf numFmtId="0" fontId="3" fillId="0" borderId="0" xfId="0" applyFont="1" applyAlignment="1">
      <alignment/>
    </xf>
    <xf numFmtId="0" fontId="2" fillId="0" borderId="0" xfId="0" applyNumberFormat="1" applyFont="1" applyAlignment="1" applyProtection="1">
      <alignment horizontal="center"/>
      <protection/>
    </xf>
    <xf numFmtId="0" fontId="4" fillId="0" borderId="0" xfId="0" applyNumberFormat="1" applyFont="1" applyAlignment="1">
      <alignment/>
    </xf>
    <xf numFmtId="0" fontId="4" fillId="0" borderId="0" xfId="0" applyFont="1" applyAlignment="1">
      <alignment/>
    </xf>
    <xf numFmtId="0" fontId="2" fillId="0" borderId="0" xfId="0" applyNumberFormat="1" applyFont="1" applyAlignment="1" applyProtection="1">
      <alignment/>
      <protection/>
    </xf>
    <xf numFmtId="0" fontId="7" fillId="33" borderId="10" xfId="0" applyFont="1" applyFill="1" applyBorder="1" applyAlignment="1">
      <alignment horizontal="left"/>
    </xf>
    <xf numFmtId="0" fontId="6" fillId="33" borderId="11" xfId="0" applyFont="1" applyFill="1" applyBorder="1" applyAlignment="1">
      <alignment horizontal="left"/>
    </xf>
    <xf numFmtId="0" fontId="0" fillId="33" borderId="11" xfId="0" applyNumberFormat="1" applyFill="1" applyBorder="1" applyAlignment="1">
      <alignment horizontal="left"/>
    </xf>
    <xf numFmtId="0" fontId="0" fillId="33" borderId="11" xfId="0" applyFill="1" applyBorder="1" applyAlignment="1">
      <alignment horizontal="left"/>
    </xf>
    <xf numFmtId="0" fontId="4" fillId="0" borderId="0" xfId="0" applyNumberFormat="1" applyFont="1" applyFill="1" applyAlignment="1">
      <alignment/>
    </xf>
    <xf numFmtId="0" fontId="8" fillId="0" borderId="0" xfId="0" applyNumberFormat="1" applyFont="1" applyAlignment="1" applyProtection="1">
      <alignment/>
      <protection/>
    </xf>
    <xf numFmtId="4" fontId="8" fillId="0" borderId="0" xfId="0" applyNumberFormat="1" applyFont="1" applyAlignment="1" applyProtection="1">
      <alignment/>
      <protection/>
    </xf>
    <xf numFmtId="0" fontId="10" fillId="33" borderId="0" xfId="0" applyFont="1" applyFill="1" applyAlignment="1">
      <alignment/>
    </xf>
    <xf numFmtId="0" fontId="11" fillId="0" borderId="0" xfId="0" applyFont="1" applyAlignment="1">
      <alignment/>
    </xf>
    <xf numFmtId="0" fontId="12" fillId="0" borderId="0" xfId="0" applyFont="1" applyAlignment="1">
      <alignment/>
    </xf>
    <xf numFmtId="0" fontId="3" fillId="0" borderId="0" xfId="0" applyFont="1" applyFill="1" applyAlignment="1">
      <alignment/>
    </xf>
    <xf numFmtId="0" fontId="7" fillId="33" borderId="11" xfId="0" applyFont="1" applyFill="1" applyBorder="1" applyAlignment="1">
      <alignment horizontal="left"/>
    </xf>
    <xf numFmtId="39" fontId="2" fillId="0" borderId="0" xfId="0" applyNumberFormat="1" applyFont="1" applyAlignment="1" applyProtection="1">
      <alignment horizontal="right"/>
      <protection/>
    </xf>
    <xf numFmtId="0" fontId="12" fillId="0" borderId="0" xfId="0" applyFont="1" applyFill="1" applyAlignment="1">
      <alignment/>
    </xf>
    <xf numFmtId="0" fontId="13" fillId="0" borderId="0" xfId="0" applyFont="1" applyAlignment="1">
      <alignment/>
    </xf>
    <xf numFmtId="49" fontId="2" fillId="0" borderId="0" xfId="0" applyNumberFormat="1" applyFont="1" applyFill="1" applyBorder="1" applyAlignment="1" applyProtection="1">
      <alignment horizontal="right"/>
      <protection/>
    </xf>
    <xf numFmtId="49" fontId="4" fillId="0" borderId="0" xfId="0" applyNumberFormat="1" applyFont="1" applyFill="1" applyBorder="1" applyAlignment="1" applyProtection="1">
      <alignment horizontal="right"/>
      <protection/>
    </xf>
    <xf numFmtId="49" fontId="4" fillId="0" borderId="0" xfId="0" applyNumberFormat="1" applyFont="1" applyBorder="1" applyAlignment="1" applyProtection="1">
      <alignment horizontal="right"/>
      <protection/>
    </xf>
    <xf numFmtId="0" fontId="0" fillId="33" borderId="11" xfId="0" applyFill="1" applyBorder="1" applyAlignment="1">
      <alignment horizontal="right"/>
    </xf>
    <xf numFmtId="0" fontId="0" fillId="0" borderId="0" xfId="0" applyAlignment="1">
      <alignment horizontal="right"/>
    </xf>
    <xf numFmtId="0" fontId="4" fillId="0" borderId="0" xfId="0" applyFont="1" applyAlignment="1">
      <alignment horizontal="right"/>
    </xf>
    <xf numFmtId="37" fontId="4" fillId="0" borderId="0" xfId="0" applyNumberFormat="1" applyFont="1" applyFill="1" applyAlignment="1">
      <alignment horizontal="right"/>
    </xf>
    <xf numFmtId="0" fontId="0" fillId="0" borderId="0" xfId="0" applyAlignment="1">
      <alignment horizontal="left"/>
    </xf>
    <xf numFmtId="39" fontId="2" fillId="0" borderId="0" xfId="0" applyNumberFormat="1" applyFont="1" applyAlignment="1" applyProtection="1">
      <alignment horizontal="left"/>
      <protection/>
    </xf>
    <xf numFmtId="0" fontId="4" fillId="0" borderId="0" xfId="0" applyNumberFormat="1" applyFont="1" applyAlignment="1">
      <alignment horizontal="left"/>
    </xf>
    <xf numFmtId="0" fontId="4" fillId="0" borderId="0" xfId="0" applyFont="1" applyAlignment="1">
      <alignment horizontal="left"/>
    </xf>
    <xf numFmtId="0" fontId="0" fillId="0" borderId="0" xfId="0" applyFill="1" applyAlignment="1">
      <alignment/>
    </xf>
    <xf numFmtId="0" fontId="0" fillId="0" borderId="0" xfId="0" applyFill="1" applyAlignment="1">
      <alignment horizontal="right"/>
    </xf>
    <xf numFmtId="39" fontId="2" fillId="0" borderId="0" xfId="0" applyNumberFormat="1" applyFont="1" applyFill="1" applyAlignment="1" applyProtection="1">
      <alignment/>
      <protection/>
    </xf>
    <xf numFmtId="39" fontId="2" fillId="0" borderId="0" xfId="0" applyNumberFormat="1" applyFont="1" applyFill="1" applyAlignment="1" applyProtection="1">
      <alignment horizontal="right"/>
      <protection/>
    </xf>
    <xf numFmtId="39" fontId="8" fillId="0" borderId="0" xfId="0" applyNumberFormat="1" applyFont="1" applyFill="1" applyAlignment="1" applyProtection="1">
      <alignment horizontal="right"/>
      <protection/>
    </xf>
    <xf numFmtId="0" fontId="4" fillId="0" borderId="0" xfId="0" applyFont="1" applyFill="1" applyAlignment="1">
      <alignment/>
    </xf>
    <xf numFmtId="4" fontId="4" fillId="0" borderId="0" xfId="0" applyNumberFormat="1" applyFont="1" applyFill="1" applyAlignment="1">
      <alignment horizontal="right"/>
    </xf>
    <xf numFmtId="0" fontId="5" fillId="33" borderId="11" xfId="0" applyFont="1" applyFill="1" applyBorder="1" applyAlignment="1">
      <alignment horizontal="right"/>
    </xf>
    <xf numFmtId="0" fontId="14" fillId="0" borderId="0" xfId="0" applyFont="1" applyAlignment="1">
      <alignment horizontal="left"/>
    </xf>
    <xf numFmtId="0" fontId="15" fillId="34" borderId="0" xfId="0" applyFont="1" applyFill="1" applyAlignment="1">
      <alignment horizontal="left" vertical="top" wrapText="1"/>
    </xf>
    <xf numFmtId="0" fontId="15" fillId="34" borderId="0" xfId="0" applyFont="1" applyFill="1" applyAlignment="1">
      <alignment vertical="top" wrapText="1"/>
    </xf>
    <xf numFmtId="0" fontId="16" fillId="34" borderId="0" xfId="0" applyFont="1" applyFill="1" applyAlignment="1">
      <alignment vertical="top" wrapText="1"/>
    </xf>
    <xf numFmtId="0" fontId="3" fillId="0" borderId="0" xfId="0" applyFont="1" applyAlignment="1" quotePrefix="1">
      <alignment/>
    </xf>
    <xf numFmtId="39" fontId="3" fillId="0" borderId="0" xfId="0" applyNumberFormat="1" applyFont="1" applyAlignment="1">
      <alignment/>
    </xf>
    <xf numFmtId="0" fontId="3" fillId="0" borderId="0" xfId="0" applyFont="1" applyBorder="1" applyAlignment="1">
      <alignment/>
    </xf>
    <xf numFmtId="39" fontId="0" fillId="0" borderId="0" xfId="0" applyNumberFormat="1" applyAlignment="1">
      <alignment/>
    </xf>
    <xf numFmtId="37" fontId="0" fillId="0" borderId="0" xfId="0" applyNumberFormat="1" applyAlignment="1">
      <alignment horizontal="right"/>
    </xf>
    <xf numFmtId="39" fontId="4" fillId="0" borderId="0" xfId="0" applyNumberFormat="1" applyFont="1" applyFill="1" applyAlignment="1" applyProtection="1">
      <alignment horizontal="right"/>
      <protection/>
    </xf>
    <xf numFmtId="0" fontId="3" fillId="0" borderId="0" xfId="0" applyFont="1" applyFill="1" applyBorder="1" applyAlignment="1">
      <alignment/>
    </xf>
    <xf numFmtId="0" fontId="3" fillId="0" borderId="0" xfId="0" applyFont="1" applyBorder="1" applyAlignment="1">
      <alignment/>
    </xf>
    <xf numFmtId="0" fontId="4" fillId="0" borderId="0" xfId="0" applyNumberFormat="1" applyFont="1" applyBorder="1" applyAlignment="1" applyProtection="1">
      <alignment horizontal="left"/>
      <protection/>
    </xf>
    <xf numFmtId="0" fontId="4" fillId="0" borderId="0" xfId="0" applyNumberFormat="1" applyFont="1" applyBorder="1" applyAlignment="1" applyProtection="1">
      <alignment horizontal="center"/>
      <protection/>
    </xf>
    <xf numFmtId="39" fontId="4" fillId="0" borderId="0" xfId="0" applyNumberFormat="1" applyFont="1" applyBorder="1" applyAlignment="1" applyProtection="1">
      <alignment/>
      <protection/>
    </xf>
    <xf numFmtId="39" fontId="4" fillId="0" borderId="0" xfId="0" applyNumberFormat="1" applyFont="1" applyFill="1" applyBorder="1" applyAlignment="1" applyProtection="1">
      <alignment/>
      <protection/>
    </xf>
    <xf numFmtId="0" fontId="4" fillId="0" borderId="0" xfId="0" applyNumberFormat="1" applyFont="1" applyBorder="1" applyAlignment="1" applyProtection="1">
      <alignment/>
      <protection/>
    </xf>
    <xf numFmtId="3" fontId="4" fillId="0" borderId="0" xfId="0" applyNumberFormat="1" applyFont="1" applyBorder="1" applyAlignment="1" applyProtection="1">
      <alignment horizontal="right"/>
      <protection/>
    </xf>
    <xf numFmtId="37" fontId="4" fillId="0" borderId="0" xfId="0" applyNumberFormat="1" applyFont="1" applyBorder="1" applyAlignment="1" applyProtection="1">
      <alignment horizontal="right"/>
      <protection/>
    </xf>
    <xf numFmtId="0" fontId="0" fillId="0" borderId="0" xfId="0" applyFont="1" applyAlignment="1">
      <alignment/>
    </xf>
    <xf numFmtId="0" fontId="8" fillId="0" borderId="12"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pplyProtection="1">
      <alignment/>
      <protection/>
    </xf>
    <xf numFmtId="3" fontId="4" fillId="0" borderId="0" xfId="0" applyNumberFormat="1" applyFont="1" applyFill="1" applyBorder="1" applyAlignment="1" applyProtection="1">
      <alignment horizontal="right"/>
      <protection/>
    </xf>
    <xf numFmtId="37" fontId="4" fillId="0" borderId="13" xfId="0" applyNumberFormat="1" applyFont="1" applyFill="1" applyBorder="1" applyAlignment="1" applyProtection="1">
      <alignment horizontal="right"/>
      <protection/>
    </xf>
    <xf numFmtId="0" fontId="4" fillId="0" borderId="0" xfId="0" applyNumberFormat="1" applyFont="1" applyBorder="1" applyAlignment="1" applyProtection="1" quotePrefix="1">
      <alignment horizontal="center"/>
      <protection/>
    </xf>
    <xf numFmtId="16" fontId="3" fillId="0" borderId="0" xfId="0" applyNumberFormat="1" applyFont="1" applyBorder="1" applyAlignment="1" quotePrefix="1">
      <alignment/>
    </xf>
    <xf numFmtId="39" fontId="4" fillId="0" borderId="0" xfId="0" applyNumberFormat="1" applyFont="1" applyFill="1" applyBorder="1" applyAlignment="1" applyProtection="1">
      <alignment horizontal="right"/>
      <protection/>
    </xf>
    <xf numFmtId="39" fontId="3" fillId="0" borderId="0" xfId="0" applyNumberFormat="1" applyFont="1" applyBorder="1" applyAlignment="1">
      <alignment/>
    </xf>
    <xf numFmtId="0" fontId="3" fillId="0" borderId="0" xfId="0" applyFont="1" applyBorder="1" applyAlignment="1" quotePrefix="1">
      <alignment/>
    </xf>
    <xf numFmtId="39" fontId="4" fillId="0" borderId="0" xfId="0" applyNumberFormat="1" applyFont="1" applyFill="1" applyBorder="1" applyAlignment="1" applyProtection="1">
      <alignment/>
      <protection/>
    </xf>
    <xf numFmtId="0" fontId="4" fillId="0" borderId="0" xfId="0" applyNumberFormat="1" applyFont="1" applyFill="1" applyBorder="1" applyAlignment="1" applyProtection="1" quotePrefix="1">
      <alignment horizontal="center"/>
      <protection/>
    </xf>
    <xf numFmtId="0" fontId="3" fillId="0" borderId="0" xfId="0" applyFont="1" applyFill="1" applyBorder="1" applyAlignment="1" quotePrefix="1">
      <alignment/>
    </xf>
    <xf numFmtId="0" fontId="4" fillId="0" borderId="0" xfId="0" applyNumberFormat="1" applyFont="1" applyFill="1" applyBorder="1" applyAlignment="1" applyProtection="1">
      <alignment horizontal="left"/>
      <protection/>
    </xf>
    <xf numFmtId="39" fontId="2" fillId="0" borderId="0" xfId="0" applyNumberFormat="1" applyFont="1" applyFill="1" applyBorder="1" applyAlignment="1" applyProtection="1">
      <alignment/>
      <protection/>
    </xf>
    <xf numFmtId="37" fontId="4" fillId="0" borderId="0" xfId="0" applyNumberFormat="1" applyFont="1" applyFill="1" applyBorder="1" applyAlignment="1" applyProtection="1">
      <alignment horizontal="right"/>
      <protection/>
    </xf>
    <xf numFmtId="0" fontId="3" fillId="0" borderId="0" xfId="0" applyFont="1" applyFill="1" applyBorder="1" applyAlignment="1" quotePrefix="1">
      <alignment/>
    </xf>
    <xf numFmtId="0" fontId="3" fillId="0" borderId="0" xfId="0" applyFont="1" applyFill="1" applyBorder="1" applyAlignment="1">
      <alignment/>
    </xf>
    <xf numFmtId="39" fontId="3" fillId="0" borderId="0" xfId="0" applyNumberFormat="1" applyFont="1" applyBorder="1" applyAlignment="1">
      <alignment/>
    </xf>
    <xf numFmtId="0" fontId="4" fillId="0" borderId="0" xfId="0" applyNumberFormat="1" applyFont="1" applyFill="1" applyBorder="1" applyAlignment="1" applyProtection="1">
      <alignment horizontal="center"/>
      <protection/>
    </xf>
    <xf numFmtId="39" fontId="2" fillId="0" borderId="0" xfId="0" applyNumberFormat="1" applyFont="1" applyFill="1" applyBorder="1" applyAlignment="1" applyProtection="1">
      <alignment horizontal="right"/>
      <protection/>
    </xf>
    <xf numFmtId="0" fontId="3" fillId="0" borderId="0" xfId="0" applyFont="1" applyBorder="1" applyAlignment="1" quotePrefix="1">
      <alignment/>
    </xf>
    <xf numFmtId="0" fontId="2" fillId="0" borderId="0" xfId="0" applyNumberFormat="1" applyFont="1" applyBorder="1" applyAlignment="1" applyProtection="1" quotePrefix="1">
      <alignment horizontal="center"/>
      <protection/>
    </xf>
    <xf numFmtId="0" fontId="2" fillId="0" borderId="0" xfId="0" applyNumberFormat="1" applyFont="1" applyBorder="1" applyAlignment="1" applyProtection="1">
      <alignment horizontal="left"/>
      <protection/>
    </xf>
    <xf numFmtId="39" fontId="2"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0" fontId="2" fillId="0" borderId="0" xfId="0" applyNumberFormat="1" applyFont="1" applyBorder="1" applyAlignment="1" applyProtection="1">
      <alignment/>
      <protection/>
    </xf>
    <xf numFmtId="3" fontId="2" fillId="0" borderId="0"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0" fontId="2" fillId="0" borderId="0" xfId="0" applyNumberFormat="1" applyFont="1" applyBorder="1" applyAlignment="1" applyProtection="1">
      <alignment horizontal="center"/>
      <protection/>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Fill="1" applyBorder="1" applyAlignment="1">
      <alignment horizontal="center"/>
    </xf>
    <xf numFmtId="0" fontId="2"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right"/>
      <protection/>
    </xf>
    <xf numFmtId="37" fontId="2" fillId="0" borderId="0" xfId="0" applyNumberFormat="1" applyFont="1" applyFill="1" applyBorder="1" applyAlignment="1" applyProtection="1">
      <alignment horizontal="right"/>
      <protection/>
    </xf>
    <xf numFmtId="0" fontId="4" fillId="0" borderId="0" xfId="0" applyNumberFormat="1" applyFont="1" applyFill="1" applyAlignment="1">
      <alignment horizontal="right"/>
    </xf>
    <xf numFmtId="18" fontId="4" fillId="0" borderId="0" xfId="0" applyNumberFormat="1" applyFont="1" applyBorder="1" applyAlignment="1" applyProtection="1">
      <alignment horizontal="center"/>
      <protection/>
    </xf>
    <xf numFmtId="39" fontId="9" fillId="33" borderId="14" xfId="0" applyNumberFormat="1" applyFont="1" applyFill="1" applyBorder="1" applyAlignment="1" applyProtection="1">
      <alignment horizontal="left" vertical="center"/>
      <protection/>
    </xf>
    <xf numFmtId="39" fontId="9" fillId="33" borderId="15" xfId="0" applyNumberFormat="1" applyFont="1" applyFill="1" applyBorder="1" applyAlignment="1" applyProtection="1">
      <alignment horizontal="left" vertical="center"/>
      <protection/>
    </xf>
    <xf numFmtId="39" fontId="9" fillId="33" borderId="14" xfId="0" applyNumberFormat="1" applyFont="1" applyFill="1" applyBorder="1" applyAlignment="1" applyProtection="1">
      <alignment horizontal="right" vertical="center"/>
      <protection/>
    </xf>
    <xf numFmtId="0" fontId="10" fillId="33" borderId="14" xfId="0" applyFont="1" applyFill="1" applyBorder="1" applyAlignment="1">
      <alignment horizontal="left" vertical="center"/>
    </xf>
    <xf numFmtId="0" fontId="10" fillId="33" borderId="14" xfId="0" applyNumberFormat="1" applyFont="1" applyFill="1" applyBorder="1" applyAlignment="1">
      <alignment horizontal="left" vertical="center"/>
    </xf>
    <xf numFmtId="0" fontId="10" fillId="33" borderId="16" xfId="0" applyFont="1" applyFill="1" applyBorder="1" applyAlignment="1">
      <alignment horizontal="left" vertical="center"/>
    </xf>
    <xf numFmtId="0" fontId="10" fillId="33" borderId="17" xfId="0" applyFont="1" applyFill="1" applyBorder="1" applyAlignment="1">
      <alignment horizontal="left" vertical="center"/>
    </xf>
    <xf numFmtId="0" fontId="10" fillId="33" borderId="0" xfId="0" applyFont="1" applyFill="1" applyAlignment="1">
      <alignment horizontal="left" vertical="center"/>
    </xf>
    <xf numFmtId="0" fontId="9" fillId="33" borderId="15" xfId="0" applyNumberFormat="1" applyFont="1" applyFill="1" applyBorder="1" applyAlignment="1" applyProtection="1">
      <alignment horizontal="left" vertical="center"/>
      <protection/>
    </xf>
    <xf numFmtId="0" fontId="9" fillId="33" borderId="15" xfId="0" applyNumberFormat="1" applyFont="1" applyFill="1" applyBorder="1" applyAlignment="1" applyProtection="1">
      <alignment horizontal="right" vertical="center"/>
      <protection/>
    </xf>
    <xf numFmtId="0" fontId="10" fillId="33" borderId="14" xfId="0" applyNumberFormat="1" applyFont="1" applyFill="1" applyBorder="1" applyAlignment="1">
      <alignment horizontal="right" vertical="center"/>
    </xf>
    <xf numFmtId="0" fontId="57" fillId="0" borderId="0" xfId="0" applyNumberFormat="1" applyFont="1" applyAlignment="1">
      <alignment horizontal="center"/>
    </xf>
    <xf numFmtId="0" fontId="58" fillId="0" borderId="0" xfId="0" applyFont="1" applyAlignment="1">
      <alignment/>
    </xf>
    <xf numFmtId="0" fontId="57" fillId="0" borderId="0" xfId="0" applyNumberFormat="1" applyFont="1" applyAlignment="1">
      <alignment horizontal="left"/>
    </xf>
    <xf numFmtId="39" fontId="57" fillId="0" borderId="0" xfId="0" applyNumberFormat="1" applyFont="1" applyAlignment="1" applyProtection="1">
      <alignment/>
      <protection/>
    </xf>
    <xf numFmtId="49" fontId="57" fillId="0" borderId="0" xfId="0" applyNumberFormat="1" applyFont="1" applyAlignment="1" applyProtection="1">
      <alignment horizontal="right"/>
      <protection/>
    </xf>
    <xf numFmtId="39" fontId="57" fillId="0" borderId="0" xfId="0" applyNumberFormat="1" applyFont="1" applyFill="1" applyAlignment="1" applyProtection="1">
      <alignment/>
      <protection/>
    </xf>
    <xf numFmtId="39" fontId="57" fillId="0" borderId="0" xfId="0" applyNumberFormat="1" applyFont="1" applyFill="1" applyAlignment="1" applyProtection="1">
      <alignment horizontal="right"/>
      <protection/>
    </xf>
    <xf numFmtId="0" fontId="57" fillId="0" borderId="0" xfId="0" applyNumberFormat="1" applyFont="1" applyAlignment="1" applyProtection="1">
      <alignment/>
      <protection/>
    </xf>
    <xf numFmtId="3" fontId="57" fillId="0" borderId="0" xfId="0" applyNumberFormat="1" applyFont="1" applyAlignment="1" applyProtection="1">
      <alignment horizontal="right"/>
      <protection/>
    </xf>
    <xf numFmtId="0" fontId="58" fillId="0" borderId="0" xfId="0" applyFont="1" applyFill="1" applyAlignment="1">
      <alignment/>
    </xf>
    <xf numFmtId="39" fontId="58" fillId="0" borderId="0" xfId="0" applyNumberFormat="1" applyFont="1" applyAlignment="1">
      <alignment/>
    </xf>
    <xf numFmtId="37" fontId="57" fillId="0" borderId="0" xfId="0" applyNumberFormat="1" applyFont="1" applyAlignment="1" applyProtection="1">
      <alignment horizontal="right"/>
      <protection/>
    </xf>
    <xf numFmtId="0" fontId="59" fillId="0" borderId="0" xfId="0" applyNumberFormat="1" applyFont="1" applyFill="1" applyBorder="1" applyAlignment="1" applyProtection="1" quotePrefix="1">
      <alignment horizontal="center"/>
      <protection/>
    </xf>
    <xf numFmtId="0" fontId="60" fillId="0" borderId="0" xfId="0" applyFont="1" applyFill="1" applyBorder="1" applyAlignment="1" quotePrefix="1">
      <alignment/>
    </xf>
    <xf numFmtId="0" fontId="59" fillId="0" borderId="0" xfId="0" applyNumberFormat="1" applyFont="1" applyFill="1" applyBorder="1" applyAlignment="1" applyProtection="1">
      <alignment horizontal="left"/>
      <protection/>
    </xf>
    <xf numFmtId="39" fontId="59" fillId="0" borderId="0" xfId="0" applyNumberFormat="1" applyFont="1" applyFill="1" applyBorder="1" applyAlignment="1" applyProtection="1">
      <alignment wrapText="1"/>
      <protection/>
    </xf>
    <xf numFmtId="39" fontId="59" fillId="0" borderId="0" xfId="0" applyNumberFormat="1" applyFont="1" applyFill="1" applyBorder="1" applyAlignment="1" applyProtection="1">
      <alignment/>
      <protection/>
    </xf>
    <xf numFmtId="49" fontId="59" fillId="0" borderId="0" xfId="0" applyNumberFormat="1" applyFont="1" applyFill="1" applyBorder="1" applyAlignment="1" applyProtection="1">
      <alignment horizontal="right"/>
      <protection/>
    </xf>
    <xf numFmtId="39" fontId="59" fillId="0" borderId="0" xfId="0" applyNumberFormat="1" applyFont="1" applyFill="1" applyBorder="1" applyAlignment="1" applyProtection="1">
      <alignment horizontal="right"/>
      <protection/>
    </xf>
    <xf numFmtId="0" fontId="59" fillId="0" borderId="0" xfId="0" applyNumberFormat="1" applyFont="1" applyFill="1" applyBorder="1" applyAlignment="1" applyProtection="1">
      <alignment/>
      <protection/>
    </xf>
    <xf numFmtId="3" fontId="59" fillId="0" borderId="0" xfId="0" applyNumberFormat="1" applyFont="1" applyFill="1" applyBorder="1" applyAlignment="1" applyProtection="1">
      <alignment horizontal="right"/>
      <protection/>
    </xf>
    <xf numFmtId="0" fontId="60" fillId="0" borderId="0" xfId="0" applyFont="1" applyFill="1" applyBorder="1" applyAlignment="1">
      <alignment/>
    </xf>
    <xf numFmtId="39" fontId="60" fillId="0" borderId="0" xfId="0" applyNumberFormat="1" applyFont="1" applyBorder="1" applyAlignment="1">
      <alignment/>
    </xf>
    <xf numFmtId="37" fontId="59" fillId="0" borderId="0" xfId="0" applyNumberFormat="1" applyFont="1" applyFill="1" applyBorder="1" applyAlignment="1" applyProtection="1">
      <alignment horizontal="right"/>
      <protection/>
    </xf>
    <xf numFmtId="0" fontId="60" fillId="0" borderId="0" xfId="0" applyFont="1" applyFill="1" applyAlignment="1">
      <alignment/>
    </xf>
    <xf numFmtId="39" fontId="61" fillId="0" borderId="0" xfId="0" applyNumberFormat="1" applyFont="1" applyFill="1" applyBorder="1" applyAlignment="1" applyProtection="1">
      <alignment/>
      <protection/>
    </xf>
    <xf numFmtId="39" fontId="61" fillId="0" borderId="0" xfId="0" applyNumberFormat="1" applyFont="1" applyFill="1" applyBorder="1" applyAlignment="1" applyProtection="1">
      <alignment horizontal="right"/>
      <protection/>
    </xf>
    <xf numFmtId="39" fontId="62" fillId="0" borderId="0" xfId="0" applyNumberFormat="1" applyFont="1" applyBorder="1" applyAlignment="1">
      <alignment/>
    </xf>
    <xf numFmtId="0" fontId="63" fillId="0" borderId="0" xfId="0" applyNumberFormat="1" applyFont="1" applyBorder="1" applyAlignment="1" applyProtection="1" quotePrefix="1">
      <alignment horizontal="center"/>
      <protection/>
    </xf>
    <xf numFmtId="0" fontId="64" fillId="0" borderId="0" xfId="0" applyFont="1" applyBorder="1" applyAlignment="1" quotePrefix="1">
      <alignment/>
    </xf>
    <xf numFmtId="0" fontId="63" fillId="0" borderId="0" xfId="0" applyNumberFormat="1" applyFont="1" applyBorder="1" applyAlignment="1" applyProtection="1">
      <alignment horizontal="left"/>
      <protection/>
    </xf>
    <xf numFmtId="39" fontId="63" fillId="0" borderId="0" xfId="0" applyNumberFormat="1" applyFont="1" applyBorder="1" applyAlignment="1" applyProtection="1">
      <alignment/>
      <protection/>
    </xf>
    <xf numFmtId="49" fontId="63" fillId="0" borderId="0" xfId="0" applyNumberFormat="1" applyFont="1" applyBorder="1" applyAlignment="1" applyProtection="1">
      <alignment horizontal="right"/>
      <protection/>
    </xf>
    <xf numFmtId="39" fontId="63" fillId="0" borderId="0" xfId="0" applyNumberFormat="1" applyFont="1" applyFill="1" applyBorder="1" applyAlignment="1" applyProtection="1">
      <alignment/>
      <protection/>
    </xf>
    <xf numFmtId="39" fontId="63" fillId="0" borderId="0" xfId="0" applyNumberFormat="1" applyFont="1" applyFill="1" applyBorder="1" applyAlignment="1" applyProtection="1">
      <alignment horizontal="right"/>
      <protection/>
    </xf>
    <xf numFmtId="0" fontId="63" fillId="0" borderId="0" xfId="0" applyNumberFormat="1" applyFont="1" applyBorder="1" applyAlignment="1" applyProtection="1">
      <alignment/>
      <protection/>
    </xf>
    <xf numFmtId="3" fontId="63" fillId="0" borderId="0" xfId="0" applyNumberFormat="1" applyFont="1" applyBorder="1" applyAlignment="1" applyProtection="1">
      <alignment horizontal="right"/>
      <protection/>
    </xf>
    <xf numFmtId="0" fontId="64" fillId="0" borderId="0" xfId="0" applyFont="1" applyBorder="1" applyAlignment="1">
      <alignment/>
    </xf>
    <xf numFmtId="39" fontId="64" fillId="0" borderId="0" xfId="0" applyNumberFormat="1" applyFont="1" applyBorder="1" applyAlignment="1">
      <alignment/>
    </xf>
    <xf numFmtId="37" fontId="63" fillId="0" borderId="0" xfId="0" applyNumberFormat="1" applyFont="1" applyBorder="1" applyAlignment="1" applyProtection="1">
      <alignment horizontal="right"/>
      <protection/>
    </xf>
    <xf numFmtId="0" fontId="64" fillId="0" borderId="0" xfId="0" applyFont="1" applyAlignment="1">
      <alignment/>
    </xf>
    <xf numFmtId="0" fontId="63" fillId="0" borderId="0" xfId="0" applyNumberFormat="1" applyFont="1" applyBorder="1" applyAlignment="1" applyProtection="1">
      <alignment horizontal="center"/>
      <protection/>
    </xf>
    <xf numFmtId="0" fontId="63" fillId="0" borderId="0" xfId="0" applyNumberFormat="1" applyFont="1" applyFill="1" applyBorder="1" applyAlignment="1" applyProtection="1">
      <alignment/>
      <protection/>
    </xf>
    <xf numFmtId="0" fontId="63" fillId="0" borderId="0" xfId="0" applyNumberFormat="1" applyFont="1" applyFill="1" applyBorder="1" applyAlignment="1" applyProtection="1" quotePrefix="1">
      <alignment horizontal="center"/>
      <protection/>
    </xf>
    <xf numFmtId="0" fontId="64" fillId="0" borderId="0" xfId="0" applyFont="1" applyFill="1" applyBorder="1" applyAlignment="1" quotePrefix="1">
      <alignment/>
    </xf>
    <xf numFmtId="0" fontId="63" fillId="0" borderId="0" xfId="0" applyNumberFormat="1" applyFont="1" applyFill="1" applyBorder="1" applyAlignment="1" applyProtection="1">
      <alignment horizontal="left"/>
      <protection/>
    </xf>
    <xf numFmtId="49" fontId="63" fillId="0" borderId="0" xfId="0" applyNumberFormat="1" applyFont="1" applyFill="1" applyBorder="1" applyAlignment="1" applyProtection="1">
      <alignment horizontal="right"/>
      <protection/>
    </xf>
    <xf numFmtId="0" fontId="64" fillId="0" borderId="0" xfId="0" applyFont="1" applyFill="1" applyBorder="1" applyAlignment="1">
      <alignment/>
    </xf>
    <xf numFmtId="3" fontId="63" fillId="0" borderId="0" xfId="0" applyNumberFormat="1" applyFont="1" applyFill="1" applyBorder="1" applyAlignment="1" applyProtection="1">
      <alignment horizontal="right"/>
      <protection/>
    </xf>
    <xf numFmtId="37" fontId="63" fillId="0" borderId="0" xfId="0" applyNumberFormat="1" applyFont="1" applyFill="1" applyBorder="1" applyAlignment="1" applyProtection="1">
      <alignment horizontal="right"/>
      <protection/>
    </xf>
    <xf numFmtId="0" fontId="64" fillId="0" borderId="0" xfId="0" applyFont="1" applyFill="1" applyAlignment="1">
      <alignment/>
    </xf>
    <xf numFmtId="0" fontId="63" fillId="0" borderId="0" xfId="0" applyNumberFormat="1" applyFont="1" applyBorder="1" applyAlignment="1">
      <alignment horizontal="center"/>
    </xf>
    <xf numFmtId="0" fontId="63" fillId="0" borderId="0" xfId="0" applyNumberFormat="1" applyFont="1" applyBorder="1" applyAlignment="1">
      <alignment horizontal="left"/>
    </xf>
    <xf numFmtId="0" fontId="63" fillId="0" borderId="0" xfId="0" applyNumberFormat="1" applyFont="1" applyAlignment="1">
      <alignment horizontal="center"/>
    </xf>
    <xf numFmtId="0" fontId="63" fillId="0" borderId="0" xfId="0" applyNumberFormat="1" applyFont="1" applyAlignment="1">
      <alignment horizontal="left"/>
    </xf>
    <xf numFmtId="39" fontId="63" fillId="0" borderId="0" xfId="0" applyNumberFormat="1" applyFont="1" applyAlignment="1" applyProtection="1">
      <alignment/>
      <protection/>
    </xf>
    <xf numFmtId="49" fontId="63" fillId="0" borderId="0" xfId="0" applyNumberFormat="1" applyFont="1" applyAlignment="1" applyProtection="1">
      <alignment horizontal="right"/>
      <protection/>
    </xf>
    <xf numFmtId="39" fontId="63" fillId="0" borderId="0" xfId="0" applyNumberFormat="1" applyFont="1" applyFill="1" applyAlignment="1" applyProtection="1">
      <alignment/>
      <protection/>
    </xf>
    <xf numFmtId="39" fontId="63" fillId="0" borderId="0" xfId="0" applyNumberFormat="1" applyFont="1" applyFill="1" applyAlignment="1" applyProtection="1">
      <alignment horizontal="right"/>
      <protection/>
    </xf>
    <xf numFmtId="0" fontId="63" fillId="0" borderId="0" xfId="0" applyNumberFormat="1" applyFont="1" applyAlignment="1" applyProtection="1">
      <alignment/>
      <protection/>
    </xf>
    <xf numFmtId="3" fontId="63" fillId="0" borderId="0" xfId="0" applyNumberFormat="1" applyFont="1" applyAlignment="1" applyProtection="1">
      <alignment horizontal="right"/>
      <protection/>
    </xf>
    <xf numFmtId="39" fontId="64" fillId="0" borderId="0" xfId="0" applyNumberFormat="1" applyFont="1" applyAlignment="1">
      <alignment/>
    </xf>
    <xf numFmtId="37" fontId="63" fillId="0" borderId="0" xfId="0" applyNumberFormat="1" applyFont="1" applyAlignment="1" applyProtection="1">
      <alignment horizontal="right"/>
      <protection/>
    </xf>
    <xf numFmtId="18" fontId="59" fillId="0" borderId="0" xfId="0" applyNumberFormat="1" applyFont="1" applyBorder="1" applyAlignment="1" applyProtection="1" quotePrefix="1">
      <alignment horizontal="center"/>
      <protection/>
    </xf>
    <xf numFmtId="0" fontId="60" fillId="0" borderId="0" xfId="0" applyFont="1" applyBorder="1" applyAlignment="1" quotePrefix="1">
      <alignment/>
    </xf>
    <xf numFmtId="0" fontId="59" fillId="0" borderId="0" xfId="0" applyNumberFormat="1" applyFont="1" applyBorder="1" applyAlignment="1" applyProtection="1">
      <alignment horizontal="left"/>
      <protection/>
    </xf>
    <xf numFmtId="39" fontId="59" fillId="0" borderId="0" xfId="0" applyNumberFormat="1" applyFont="1" applyBorder="1" applyAlignment="1" applyProtection="1">
      <alignment/>
      <protection/>
    </xf>
    <xf numFmtId="49" fontId="59" fillId="0" borderId="0" xfId="0" applyNumberFormat="1" applyFont="1" applyBorder="1" applyAlignment="1" applyProtection="1">
      <alignment horizontal="right"/>
      <protection/>
    </xf>
    <xf numFmtId="0" fontId="59" fillId="0" borderId="0" xfId="0" applyNumberFormat="1" applyFont="1" applyBorder="1" applyAlignment="1" applyProtection="1">
      <alignment/>
      <protection/>
    </xf>
    <xf numFmtId="3" fontId="59" fillId="0" borderId="0" xfId="0" applyNumberFormat="1" applyFont="1" applyBorder="1" applyAlignment="1" applyProtection="1">
      <alignment horizontal="right"/>
      <protection/>
    </xf>
    <xf numFmtId="0" fontId="60" fillId="0" borderId="0" xfId="0" applyFont="1" applyBorder="1" applyAlignment="1">
      <alignment/>
    </xf>
    <xf numFmtId="37" fontId="59" fillId="0" borderId="0" xfId="0" applyNumberFormat="1" applyFont="1" applyBorder="1" applyAlignment="1" applyProtection="1">
      <alignment horizontal="right"/>
      <protection/>
    </xf>
    <xf numFmtId="0" fontId="60" fillId="0" borderId="0" xfId="0" applyFont="1" applyAlignment="1">
      <alignment/>
    </xf>
    <xf numFmtId="0" fontId="61" fillId="0" borderId="0" xfId="0" applyNumberFormat="1" applyFont="1" applyBorder="1" applyAlignment="1">
      <alignment horizontal="center"/>
    </xf>
    <xf numFmtId="0" fontId="62" fillId="0" borderId="0" xfId="0" applyFont="1" applyBorder="1" applyAlignment="1" quotePrefix="1">
      <alignment/>
    </xf>
    <xf numFmtId="0" fontId="61" fillId="0" borderId="0" xfId="0" applyNumberFormat="1" applyFont="1" applyBorder="1" applyAlignment="1">
      <alignment horizontal="left"/>
    </xf>
    <xf numFmtId="39" fontId="61" fillId="0" borderId="0" xfId="0" applyNumberFormat="1" applyFont="1" applyBorder="1" applyAlignment="1" applyProtection="1">
      <alignment/>
      <protection/>
    </xf>
    <xf numFmtId="49" fontId="61" fillId="0" borderId="0" xfId="0" applyNumberFormat="1" applyFont="1" applyBorder="1" applyAlignment="1" applyProtection="1">
      <alignment horizontal="right"/>
      <protection/>
    </xf>
    <xf numFmtId="0" fontId="61" fillId="0" borderId="0" xfId="0" applyNumberFormat="1" applyFont="1" applyBorder="1" applyAlignment="1" applyProtection="1">
      <alignment/>
      <protection/>
    </xf>
    <xf numFmtId="3" fontId="61" fillId="0" borderId="0" xfId="0" applyNumberFormat="1" applyFont="1" applyBorder="1" applyAlignment="1" applyProtection="1">
      <alignment horizontal="right"/>
      <protection/>
    </xf>
    <xf numFmtId="0" fontId="62" fillId="0" borderId="0" xfId="0" applyFont="1" applyBorder="1" applyAlignment="1">
      <alignment/>
    </xf>
    <xf numFmtId="37" fontId="61" fillId="0" borderId="0" xfId="0" applyNumberFormat="1" applyFont="1" applyBorder="1" applyAlignment="1" applyProtection="1">
      <alignment horizontal="right"/>
      <protection/>
    </xf>
    <xf numFmtId="0" fontId="62" fillId="0" borderId="0" xfId="0" applyFont="1" applyAlignment="1">
      <alignment/>
    </xf>
    <xf numFmtId="0" fontId="57" fillId="0" borderId="0" xfId="0" applyNumberFormat="1" applyFont="1" applyFill="1" applyBorder="1" applyAlignment="1" applyProtection="1" quotePrefix="1">
      <alignment horizontal="center"/>
      <protection/>
    </xf>
    <xf numFmtId="0" fontId="58" fillId="0" borderId="0" xfId="0" applyFont="1" applyFill="1" applyBorder="1" applyAlignment="1" quotePrefix="1">
      <alignment/>
    </xf>
    <xf numFmtId="0" fontId="57" fillId="0" borderId="0" xfId="0" applyNumberFormat="1" applyFont="1" applyFill="1" applyBorder="1" applyAlignment="1" applyProtection="1">
      <alignment horizontal="left"/>
      <protection/>
    </xf>
    <xf numFmtId="39" fontId="57" fillId="0" borderId="0" xfId="0" applyNumberFormat="1" applyFont="1" applyFill="1" applyBorder="1" applyAlignment="1" applyProtection="1">
      <alignment/>
      <protection/>
    </xf>
    <xf numFmtId="49" fontId="57" fillId="0" borderId="0" xfId="0" applyNumberFormat="1" applyFont="1" applyFill="1" applyBorder="1" applyAlignment="1" applyProtection="1">
      <alignment horizontal="right"/>
      <protection/>
    </xf>
    <xf numFmtId="39" fontId="57" fillId="0" borderId="0" xfId="0" applyNumberFormat="1" applyFont="1" applyFill="1" applyBorder="1" applyAlignment="1" applyProtection="1">
      <alignment horizontal="right"/>
      <protection/>
    </xf>
    <xf numFmtId="0" fontId="57" fillId="0" borderId="0" xfId="0" applyNumberFormat="1" applyFont="1" applyFill="1" applyBorder="1" applyAlignment="1" applyProtection="1">
      <alignment/>
      <protection/>
    </xf>
    <xf numFmtId="3" fontId="57" fillId="0" borderId="0" xfId="0" applyNumberFormat="1" applyFont="1" applyFill="1" applyBorder="1" applyAlignment="1" applyProtection="1">
      <alignment horizontal="right"/>
      <protection/>
    </xf>
    <xf numFmtId="0" fontId="58" fillId="0" borderId="0" xfId="0" applyFont="1" applyFill="1" applyBorder="1" applyAlignment="1">
      <alignment/>
    </xf>
    <xf numFmtId="39" fontId="58" fillId="0" borderId="0" xfId="0" applyNumberFormat="1" applyFont="1" applyBorder="1" applyAlignment="1">
      <alignment/>
    </xf>
    <xf numFmtId="37" fontId="57" fillId="0" borderId="0" xfId="0" applyNumberFormat="1" applyFont="1" applyFill="1" applyBorder="1" applyAlignment="1" applyProtection="1">
      <alignment horizontal="right"/>
      <protection/>
    </xf>
    <xf numFmtId="37" fontId="4" fillId="0" borderId="0" xfId="0" applyNumberFormat="1" applyFont="1" applyAlignment="1" applyProtection="1">
      <alignment/>
      <protection/>
    </xf>
    <xf numFmtId="0" fontId="4" fillId="0" borderId="0" xfId="0" applyNumberFormat="1" applyFont="1" applyAlignment="1" applyProtection="1">
      <alignment/>
      <protection/>
    </xf>
    <xf numFmtId="37" fontId="4" fillId="0" borderId="0" xfId="0" applyNumberFormat="1" applyFont="1" applyAlignment="1" applyProtection="1">
      <alignment horizontal="right"/>
      <protection/>
    </xf>
    <xf numFmtId="39" fontId="4" fillId="0" borderId="18" xfId="0" applyNumberFormat="1" applyFont="1" applyFill="1" applyBorder="1" applyAlignment="1" applyProtection="1">
      <alignment/>
      <protection/>
    </xf>
    <xf numFmtId="39" fontId="4" fillId="0" borderId="18" xfId="0" applyNumberFormat="1" applyFont="1" applyFill="1" applyBorder="1" applyAlignment="1" applyProtection="1">
      <alignment horizontal="right"/>
      <protection/>
    </xf>
    <xf numFmtId="0" fontId="4" fillId="35" borderId="0" xfId="0" applyNumberFormat="1" applyFont="1" applyFill="1" applyAlignment="1" applyProtection="1">
      <alignment/>
      <protection/>
    </xf>
    <xf numFmtId="3" fontId="4" fillId="0" borderId="0" xfId="0" applyNumberFormat="1" applyFont="1" applyAlignment="1" applyProtection="1">
      <alignment/>
      <protection/>
    </xf>
    <xf numFmtId="0" fontId="4" fillId="0" borderId="18" xfId="0" applyNumberFormat="1" applyFont="1" applyBorder="1" applyAlignment="1" applyProtection="1">
      <alignment/>
      <protection/>
    </xf>
    <xf numFmtId="37" fontId="4" fillId="0" borderId="18" xfId="0" applyNumberFormat="1" applyFont="1" applyBorder="1" applyAlignment="1" applyProtection="1">
      <alignment horizontal="right"/>
      <protection/>
    </xf>
    <xf numFmtId="39" fontId="4" fillId="0" borderId="0" xfId="0" applyNumberFormat="1" applyFont="1" applyFill="1" applyAlignment="1">
      <alignment horizontal="right"/>
    </xf>
    <xf numFmtId="0" fontId="4" fillId="35" borderId="0" xfId="0" applyNumberFormat="1" applyFont="1" applyFill="1" applyAlignment="1">
      <alignment/>
    </xf>
    <xf numFmtId="0" fontId="61" fillId="0" borderId="0" xfId="0" applyNumberFormat="1" applyFont="1" applyBorder="1" applyAlignment="1" applyProtection="1" quotePrefix="1">
      <alignment horizontal="center"/>
      <protection/>
    </xf>
    <xf numFmtId="0" fontId="61" fillId="0" borderId="0" xfId="0" applyNumberFormat="1" applyFont="1" applyBorder="1" applyAlignment="1" applyProtection="1">
      <alignment horizontal="left"/>
      <protection/>
    </xf>
    <xf numFmtId="0" fontId="61" fillId="0" borderId="0" xfId="0" applyNumberFormat="1" applyFont="1" applyBorder="1" applyAlignment="1" applyProtection="1">
      <alignment horizontal="center"/>
      <protection/>
    </xf>
    <xf numFmtId="39" fontId="61" fillId="0" borderId="0" xfId="0" applyNumberFormat="1" applyFont="1" applyFill="1" applyBorder="1" applyAlignment="1" applyProtection="1">
      <alignment/>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5"/>
  <sheetViews>
    <sheetView tabSelected="1" zoomScale="91" zoomScaleNormal="91" zoomScalePageLayoutView="0" workbookViewId="0" topLeftCell="A1">
      <selection activeCell="R20" sqref="R20"/>
    </sheetView>
  </sheetViews>
  <sheetFormatPr defaultColWidth="12.7109375" defaultRowHeight="12.75"/>
  <cols>
    <col min="1" max="1" width="9.140625" style="0" customWidth="1"/>
    <col min="2" max="2" width="5.57421875" style="0" customWidth="1"/>
    <col min="3" max="3" width="24.28125" style="32" customWidth="1"/>
    <col min="4" max="4" width="73.28125" style="0" customWidth="1"/>
    <col min="5" max="5" width="8.8515625" style="0" customWidth="1"/>
    <col min="6" max="6" width="8.28125" style="29" customWidth="1"/>
    <col min="7" max="7" width="10.28125" style="36" customWidth="1"/>
    <col min="8" max="8" width="11.421875" style="37" bestFit="1" customWidth="1"/>
    <col min="9" max="9" width="5.8515625" style="1" customWidth="1"/>
    <col min="10" max="10" width="15.28125" style="1" customWidth="1"/>
    <col min="11" max="11" width="15.28125" style="1" hidden="1" customWidth="1"/>
    <col min="12" max="12" width="11.00390625" style="1" hidden="1" customWidth="1"/>
    <col min="13" max="13" width="14.140625" style="1" customWidth="1"/>
    <col min="14" max="14" width="6.8515625" style="0" customWidth="1"/>
    <col min="15" max="15" width="7.421875" style="29" bestFit="1" customWidth="1"/>
  </cols>
  <sheetData>
    <row r="1" spans="1:15" s="13" customFormat="1" ht="18">
      <c r="A1" s="10" t="s">
        <v>329</v>
      </c>
      <c r="B1" s="21"/>
      <c r="C1" s="21"/>
      <c r="D1" s="11"/>
      <c r="E1" s="11"/>
      <c r="F1" s="28"/>
      <c r="G1" s="11"/>
      <c r="H1" s="43"/>
      <c r="I1" s="12"/>
      <c r="J1" s="12"/>
      <c r="K1" s="12"/>
      <c r="L1" s="12"/>
      <c r="N1" s="12"/>
      <c r="O1" s="28"/>
    </row>
    <row r="2" spans="1:15" s="2" customFormat="1" ht="12.75">
      <c r="A2" s="3"/>
      <c r="B2" s="3"/>
      <c r="C2" s="33"/>
      <c r="D2" s="4" t="s">
        <v>1</v>
      </c>
      <c r="E2" s="4"/>
      <c r="F2" s="22"/>
      <c r="G2" s="38"/>
      <c r="H2" s="39">
        <f>M5-((M82*H3))</f>
        <v>1426200</v>
      </c>
      <c r="I2" s="9"/>
      <c r="J2" s="9" t="s">
        <v>272</v>
      </c>
      <c r="K2" s="9"/>
      <c r="L2" s="9"/>
      <c r="M2" s="9" t="s">
        <v>328</v>
      </c>
      <c r="N2" s="4"/>
      <c r="O2" s="22"/>
    </row>
    <row r="3" spans="1:15" s="2" customFormat="1" ht="12.75">
      <c r="A3" s="3"/>
      <c r="B3" s="3"/>
      <c r="C3" s="33"/>
      <c r="D3" s="4" t="s">
        <v>326</v>
      </c>
      <c r="E3" s="4"/>
      <c r="F3" s="22"/>
      <c r="G3" s="38"/>
      <c r="H3" s="40">
        <v>400</v>
      </c>
      <c r="I3" s="9"/>
      <c r="J3" s="9" t="s">
        <v>156</v>
      </c>
      <c r="K3" s="9"/>
      <c r="L3" s="9"/>
      <c r="M3" s="9" t="s">
        <v>328</v>
      </c>
      <c r="N3" s="4"/>
      <c r="O3" s="22"/>
    </row>
    <row r="4" spans="1:15" s="2" customFormat="1" ht="12.75">
      <c r="A4" s="3"/>
      <c r="B4" s="3"/>
      <c r="C4" s="33"/>
      <c r="D4" s="8" t="s">
        <v>46</v>
      </c>
      <c r="E4" s="8"/>
      <c r="F4" s="30"/>
      <c r="G4" s="41"/>
      <c r="H4" s="42">
        <f>(M82)*H3</f>
        <v>48800</v>
      </c>
      <c r="I4" s="7"/>
      <c r="J4" s="7"/>
      <c r="K4" s="7"/>
      <c r="L4" s="7"/>
      <c r="M4" s="7"/>
      <c r="N4" s="8"/>
      <c r="O4" s="30"/>
    </row>
    <row r="5" spans="1:15" s="2" customFormat="1" ht="12.75">
      <c r="A5" s="3"/>
      <c r="B5" s="3"/>
      <c r="C5" s="33"/>
      <c r="D5" s="4" t="s">
        <v>0</v>
      </c>
      <c r="E5" s="4"/>
      <c r="F5" s="22"/>
      <c r="G5" s="38"/>
      <c r="H5" s="39">
        <f>+H2/O83</f>
        <v>1940.408163265306</v>
      </c>
      <c r="I5" s="6"/>
      <c r="J5" s="15" t="s">
        <v>45</v>
      </c>
      <c r="K5" s="15"/>
      <c r="L5" s="15"/>
      <c r="M5" s="16">
        <v>1475000</v>
      </c>
      <c r="N5" s="4"/>
      <c r="O5" s="22"/>
    </row>
    <row r="6" spans="1:16" s="17" customFormat="1" ht="11.25" customHeight="1">
      <c r="A6" s="102"/>
      <c r="B6" s="102"/>
      <c r="C6" s="102"/>
      <c r="D6" s="105"/>
      <c r="E6" s="105"/>
      <c r="F6" s="105"/>
      <c r="G6" s="105" t="s">
        <v>43</v>
      </c>
      <c r="H6" s="105" t="s">
        <v>43</v>
      </c>
      <c r="I6" s="106"/>
      <c r="J6" s="106"/>
      <c r="K6" s="106"/>
      <c r="L6" s="106"/>
      <c r="M6" s="112" t="s">
        <v>6</v>
      </c>
      <c r="N6" s="107" t="s">
        <v>2</v>
      </c>
      <c r="O6" s="108"/>
      <c r="P6" s="109"/>
    </row>
    <row r="7" spans="1:16" s="17" customFormat="1" ht="10.5">
      <c r="A7" s="103" t="s">
        <v>3</v>
      </c>
      <c r="B7" s="103"/>
      <c r="C7" s="103" t="s">
        <v>56</v>
      </c>
      <c r="D7" s="103" t="s">
        <v>4</v>
      </c>
      <c r="E7" s="103" t="s">
        <v>93</v>
      </c>
      <c r="F7" s="103" t="s">
        <v>150</v>
      </c>
      <c r="G7" s="103" t="s">
        <v>309</v>
      </c>
      <c r="H7" s="103" t="s">
        <v>151</v>
      </c>
      <c r="I7" s="110" t="s">
        <v>42</v>
      </c>
      <c r="J7" s="111" t="s">
        <v>99</v>
      </c>
      <c r="K7" s="110"/>
      <c r="L7" s="110"/>
      <c r="M7" s="111" t="s">
        <v>152</v>
      </c>
      <c r="N7" s="102" t="s">
        <v>309</v>
      </c>
      <c r="O7" s="104" t="s">
        <v>5</v>
      </c>
      <c r="P7" s="109"/>
    </row>
    <row r="8" spans="1:15" s="5" customFormat="1" ht="11.25">
      <c r="A8" s="69">
        <v>1</v>
      </c>
      <c r="B8" s="70" t="s">
        <v>162</v>
      </c>
      <c r="C8" s="56" t="s">
        <v>59</v>
      </c>
      <c r="D8" s="58" t="s">
        <v>47</v>
      </c>
      <c r="E8" s="58" t="s">
        <v>94</v>
      </c>
      <c r="F8" s="27" t="s">
        <v>145</v>
      </c>
      <c r="G8" s="59"/>
      <c r="H8" s="71">
        <f>($H$5*O8)+$H$3*(1*M8+IF(M8&gt;0,,1))</f>
        <v>2340.408163265306</v>
      </c>
      <c r="I8" s="60" t="s">
        <v>7</v>
      </c>
      <c r="J8" s="61">
        <v>825</v>
      </c>
      <c r="K8" s="55">
        <v>1112.35</v>
      </c>
      <c r="L8" s="72">
        <f>+H8-K8</f>
        <v>1228.0581632653061</v>
      </c>
      <c r="M8" s="60">
        <v>1</v>
      </c>
      <c r="N8" s="60"/>
      <c r="O8" s="62">
        <v>1</v>
      </c>
    </row>
    <row r="9" spans="1:15" s="5" customFormat="1" ht="11.25">
      <c r="A9" s="69">
        <v>2</v>
      </c>
      <c r="B9" s="73" t="s">
        <v>163</v>
      </c>
      <c r="C9" s="56" t="s">
        <v>58</v>
      </c>
      <c r="D9" s="58" t="s">
        <v>48</v>
      </c>
      <c r="E9" s="58" t="s">
        <v>94</v>
      </c>
      <c r="F9" s="27" t="s">
        <v>126</v>
      </c>
      <c r="G9" s="59"/>
      <c r="H9" s="71">
        <f aca="true" t="shared" si="0" ref="H9:H74">($H$5*O9)+$H$3*(1*M9+IF(M9&gt;0,,1))</f>
        <v>2340.408163265306</v>
      </c>
      <c r="I9" s="60" t="s">
        <v>8</v>
      </c>
      <c r="J9" s="61">
        <v>932</v>
      </c>
      <c r="K9" s="55">
        <v>1112.35</v>
      </c>
      <c r="L9" s="72">
        <f aca="true" t="shared" si="1" ref="L9:L73">+H9-K9</f>
        <v>1228.0581632653061</v>
      </c>
      <c r="M9" s="60">
        <v>1</v>
      </c>
      <c r="N9" s="60"/>
      <c r="O9" s="62">
        <v>1</v>
      </c>
    </row>
    <row r="10" spans="1:15" s="5" customFormat="1" ht="11.25">
      <c r="A10" s="57" t="s">
        <v>302</v>
      </c>
      <c r="B10" s="73" t="s">
        <v>164</v>
      </c>
      <c r="C10" s="56" t="s">
        <v>60</v>
      </c>
      <c r="D10" s="58" t="s">
        <v>346</v>
      </c>
      <c r="E10" s="58" t="s">
        <v>94</v>
      </c>
      <c r="F10" s="27" t="s">
        <v>127</v>
      </c>
      <c r="G10" s="74"/>
      <c r="H10" s="71">
        <f t="shared" si="0"/>
        <v>25404.081632653062</v>
      </c>
      <c r="I10" s="60" t="s">
        <v>9</v>
      </c>
      <c r="J10" s="61">
        <v>6185</v>
      </c>
      <c r="K10" s="55">
        <v>11123.5</v>
      </c>
      <c r="L10" s="72">
        <f t="shared" si="1"/>
        <v>14280.581632653062</v>
      </c>
      <c r="M10" s="60">
        <v>15</v>
      </c>
      <c r="N10" s="60"/>
      <c r="O10" s="62">
        <v>10</v>
      </c>
    </row>
    <row r="11" spans="1:15" s="5" customFormat="1" ht="11.25">
      <c r="A11" s="69">
        <v>4</v>
      </c>
      <c r="B11" s="70" t="s">
        <v>246</v>
      </c>
      <c r="C11" s="56" t="s">
        <v>318</v>
      </c>
      <c r="D11" s="58" t="s">
        <v>265</v>
      </c>
      <c r="E11" s="58" t="s">
        <v>94</v>
      </c>
      <c r="F11" s="27" t="s">
        <v>128</v>
      </c>
      <c r="G11" s="59"/>
      <c r="H11" s="71">
        <f t="shared" si="0"/>
        <v>25004.081632653062</v>
      </c>
      <c r="I11" s="60" t="s">
        <v>100</v>
      </c>
      <c r="J11" s="61">
        <v>6001</v>
      </c>
      <c r="K11" s="55">
        <v>11123.5</v>
      </c>
      <c r="L11" s="72">
        <f t="shared" si="1"/>
        <v>13880.581632653062</v>
      </c>
      <c r="M11" s="60">
        <v>14</v>
      </c>
      <c r="N11" s="60"/>
      <c r="O11" s="62">
        <v>10</v>
      </c>
    </row>
    <row r="12" spans="1:15" s="185" customFormat="1" ht="11.25">
      <c r="A12" s="176" t="s">
        <v>300</v>
      </c>
      <c r="B12" s="177" t="s">
        <v>245</v>
      </c>
      <c r="C12" s="178" t="s">
        <v>317</v>
      </c>
      <c r="D12" s="179" t="s">
        <v>308</v>
      </c>
      <c r="E12" s="179" t="s">
        <v>308</v>
      </c>
      <c r="F12" s="180" t="s">
        <v>279</v>
      </c>
      <c r="G12" s="129"/>
      <c r="H12" s="131"/>
      <c r="I12" s="181" t="s">
        <v>10</v>
      </c>
      <c r="J12" s="182">
        <v>13657</v>
      </c>
      <c r="K12" s="183">
        <v>11123.5</v>
      </c>
      <c r="L12" s="135">
        <f t="shared" si="1"/>
        <v>-11123.5</v>
      </c>
      <c r="M12" s="181">
        <v>0</v>
      </c>
      <c r="N12" s="181"/>
      <c r="O12" s="184">
        <v>0</v>
      </c>
    </row>
    <row r="13" spans="1:15" s="5" customFormat="1" ht="11.25">
      <c r="A13" s="69">
        <v>6</v>
      </c>
      <c r="B13" s="73" t="s">
        <v>165</v>
      </c>
      <c r="C13" s="56" t="s">
        <v>61</v>
      </c>
      <c r="D13" s="58" t="s">
        <v>255</v>
      </c>
      <c r="E13" s="58" t="s">
        <v>94</v>
      </c>
      <c r="F13" s="27" t="s">
        <v>256</v>
      </c>
      <c r="G13" s="59"/>
      <c r="H13" s="71">
        <f t="shared" si="0"/>
        <v>12902.040816326531</v>
      </c>
      <c r="I13" s="60" t="s">
        <v>11</v>
      </c>
      <c r="J13" s="61">
        <v>3630</v>
      </c>
      <c r="K13" s="55">
        <v>5561.75</v>
      </c>
      <c r="L13" s="72">
        <f t="shared" si="1"/>
        <v>7340.290816326531</v>
      </c>
      <c r="M13" s="60">
        <v>8</v>
      </c>
      <c r="N13" s="60"/>
      <c r="O13" s="62">
        <v>5</v>
      </c>
    </row>
    <row r="14" spans="1:15" s="5" customFormat="1" ht="11.25">
      <c r="A14" s="101" t="s">
        <v>301</v>
      </c>
      <c r="B14" s="73" t="s">
        <v>166</v>
      </c>
      <c r="C14" s="56" t="s">
        <v>62</v>
      </c>
      <c r="D14" s="58" t="s">
        <v>274</v>
      </c>
      <c r="E14" s="58" t="s">
        <v>94</v>
      </c>
      <c r="F14" s="27" t="s">
        <v>130</v>
      </c>
      <c r="G14" s="74"/>
      <c r="H14" s="71">
        <f t="shared" si="0"/>
        <v>2340.408163265306</v>
      </c>
      <c r="I14" s="60" t="s">
        <v>12</v>
      </c>
      <c r="J14" s="61">
        <v>591</v>
      </c>
      <c r="K14" s="55">
        <v>1112.35</v>
      </c>
      <c r="L14" s="72">
        <f t="shared" si="1"/>
        <v>1228.0581632653061</v>
      </c>
      <c r="M14" s="60">
        <v>1</v>
      </c>
      <c r="N14" s="60"/>
      <c r="O14" s="62">
        <v>1</v>
      </c>
    </row>
    <row r="15" spans="1:15" s="5" customFormat="1" ht="11.25">
      <c r="A15" s="57" t="s">
        <v>296</v>
      </c>
      <c r="B15" s="73" t="s">
        <v>167</v>
      </c>
      <c r="C15" s="56" t="s">
        <v>62</v>
      </c>
      <c r="D15" s="58" t="s">
        <v>112</v>
      </c>
      <c r="E15" s="58" t="s">
        <v>94</v>
      </c>
      <c r="F15" s="27" t="s">
        <v>131</v>
      </c>
      <c r="G15" s="59"/>
      <c r="H15" s="71">
        <f t="shared" si="0"/>
        <v>2340.408163265306</v>
      </c>
      <c r="I15" s="60" t="s">
        <v>15</v>
      </c>
      <c r="J15" s="61">
        <v>250</v>
      </c>
      <c r="K15" s="55">
        <v>1112.35</v>
      </c>
      <c r="L15" s="72">
        <f t="shared" si="1"/>
        <v>1228.0581632653061</v>
      </c>
      <c r="M15" s="60">
        <v>1</v>
      </c>
      <c r="N15" s="60"/>
      <c r="O15" s="62">
        <v>1</v>
      </c>
    </row>
    <row r="16" spans="1:15" s="5" customFormat="1" ht="11.25">
      <c r="A16" s="57" t="s">
        <v>297</v>
      </c>
      <c r="B16" s="73" t="s">
        <v>168</v>
      </c>
      <c r="C16" s="56" t="s">
        <v>62</v>
      </c>
      <c r="D16" s="58" t="s">
        <v>52</v>
      </c>
      <c r="E16" s="58" t="s">
        <v>94</v>
      </c>
      <c r="F16" s="27" t="s">
        <v>132</v>
      </c>
      <c r="G16" s="59"/>
      <c r="H16" s="71">
        <f t="shared" si="0"/>
        <v>2340.408163265306</v>
      </c>
      <c r="I16" s="60" t="s">
        <v>14</v>
      </c>
      <c r="J16" s="61">
        <v>242</v>
      </c>
      <c r="K16" s="55">
        <v>1112.35</v>
      </c>
      <c r="L16" s="72">
        <f t="shared" si="1"/>
        <v>1228.0581632653061</v>
      </c>
      <c r="M16" s="60">
        <v>1</v>
      </c>
      <c r="N16" s="60"/>
      <c r="O16" s="62">
        <v>1</v>
      </c>
    </row>
    <row r="17" spans="1:15" s="5" customFormat="1" ht="11.25">
      <c r="A17" s="57" t="s">
        <v>298</v>
      </c>
      <c r="B17" s="73" t="s">
        <v>169</v>
      </c>
      <c r="C17" s="56" t="s">
        <v>62</v>
      </c>
      <c r="D17" s="58" t="s">
        <v>275</v>
      </c>
      <c r="E17" s="58" t="s">
        <v>94</v>
      </c>
      <c r="F17" s="27" t="s">
        <v>131</v>
      </c>
      <c r="G17" s="59"/>
      <c r="H17" s="71">
        <f t="shared" si="0"/>
        <v>2340.408163265306</v>
      </c>
      <c r="I17" s="60" t="s">
        <v>13</v>
      </c>
      <c r="J17" s="61">
        <v>236</v>
      </c>
      <c r="K17" s="54">
        <v>1112.35</v>
      </c>
      <c r="L17" s="72">
        <f t="shared" si="1"/>
        <v>1228.0581632653061</v>
      </c>
      <c r="M17" s="60">
        <v>1</v>
      </c>
      <c r="N17" s="60"/>
      <c r="O17" s="62">
        <v>1</v>
      </c>
    </row>
    <row r="18" spans="1:15" s="5" customFormat="1" ht="11.25">
      <c r="A18" s="57" t="s">
        <v>299</v>
      </c>
      <c r="B18" s="73" t="s">
        <v>170</v>
      </c>
      <c r="C18" s="56" t="s">
        <v>62</v>
      </c>
      <c r="D18" s="58" t="s">
        <v>345</v>
      </c>
      <c r="E18" s="58" t="s">
        <v>94</v>
      </c>
      <c r="F18" s="27" t="s">
        <v>126</v>
      </c>
      <c r="G18" s="59"/>
      <c r="H18" s="71">
        <f t="shared" si="0"/>
        <v>2340.408163265306</v>
      </c>
      <c r="I18" s="60" t="s">
        <v>16</v>
      </c>
      <c r="J18" s="61">
        <v>273</v>
      </c>
      <c r="K18" s="55">
        <v>1112.35</v>
      </c>
      <c r="L18" s="72">
        <f t="shared" si="1"/>
        <v>1228.0581632653061</v>
      </c>
      <c r="M18" s="60">
        <v>1</v>
      </c>
      <c r="N18" s="60"/>
      <c r="O18" s="62">
        <v>1</v>
      </c>
    </row>
    <row r="19" spans="1:15" s="23" customFormat="1" ht="11.25">
      <c r="A19" s="75">
        <v>8</v>
      </c>
      <c r="B19" s="76" t="s">
        <v>171</v>
      </c>
      <c r="C19" s="77" t="s">
        <v>63</v>
      </c>
      <c r="D19" s="78" t="s">
        <v>266</v>
      </c>
      <c r="E19" s="59" t="s">
        <v>95</v>
      </c>
      <c r="F19" s="26" t="s">
        <v>160</v>
      </c>
      <c r="G19" s="59"/>
      <c r="H19" s="71">
        <f t="shared" si="0"/>
        <v>19804.081632653062</v>
      </c>
      <c r="I19" s="66" t="s">
        <v>159</v>
      </c>
      <c r="J19" s="67">
        <v>8316</v>
      </c>
      <c r="K19" s="55">
        <v>1112.35</v>
      </c>
      <c r="L19" s="72">
        <f t="shared" si="1"/>
        <v>18691.731632653064</v>
      </c>
      <c r="M19" s="66">
        <v>1</v>
      </c>
      <c r="N19" s="66"/>
      <c r="O19" s="79">
        <v>10</v>
      </c>
    </row>
    <row r="20" spans="1:15" s="122" customFormat="1" ht="11.25">
      <c r="A20" s="196">
        <v>9</v>
      </c>
      <c r="B20" s="197" t="s">
        <v>172</v>
      </c>
      <c r="C20" s="198" t="s">
        <v>313</v>
      </c>
      <c r="D20" s="199" t="s">
        <v>259</v>
      </c>
      <c r="E20" s="199" t="s">
        <v>94</v>
      </c>
      <c r="F20" s="200" t="s">
        <v>133</v>
      </c>
      <c r="G20" s="199"/>
      <c r="H20" s="201"/>
      <c r="I20" s="202" t="s">
        <v>18</v>
      </c>
      <c r="J20" s="203">
        <v>10177</v>
      </c>
      <c r="K20" s="204">
        <v>0</v>
      </c>
      <c r="L20" s="205">
        <v>0</v>
      </c>
      <c r="M20" s="202">
        <v>0</v>
      </c>
      <c r="N20" s="202"/>
      <c r="O20" s="206">
        <v>0</v>
      </c>
    </row>
    <row r="21" spans="1:15" s="5" customFormat="1" ht="11.25">
      <c r="A21" s="69">
        <v>10</v>
      </c>
      <c r="B21" s="73" t="s">
        <v>173</v>
      </c>
      <c r="C21" s="56" t="s">
        <v>269</v>
      </c>
      <c r="D21" s="58" t="s">
        <v>240</v>
      </c>
      <c r="E21" s="58" t="s">
        <v>94</v>
      </c>
      <c r="F21" s="27" t="s">
        <v>134</v>
      </c>
      <c r="G21" s="59"/>
      <c r="H21" s="71">
        <f t="shared" si="0"/>
        <v>13702.040816326531</v>
      </c>
      <c r="I21" s="60" t="s">
        <v>19</v>
      </c>
      <c r="J21" s="61">
        <v>3884</v>
      </c>
      <c r="K21" s="55">
        <v>5561.75</v>
      </c>
      <c r="L21" s="72">
        <f t="shared" si="1"/>
        <v>8140.290816326531</v>
      </c>
      <c r="M21" s="60">
        <v>10</v>
      </c>
      <c r="N21" s="60"/>
      <c r="O21" s="62">
        <v>5</v>
      </c>
    </row>
    <row r="22" spans="1:15" s="5" customFormat="1" ht="11.25">
      <c r="A22" s="69">
        <v>11</v>
      </c>
      <c r="B22" s="73" t="s">
        <v>174</v>
      </c>
      <c r="C22" s="56" t="s">
        <v>314</v>
      </c>
      <c r="D22" s="58" t="s">
        <v>249</v>
      </c>
      <c r="E22" s="58" t="s">
        <v>94</v>
      </c>
      <c r="F22" s="27" t="s">
        <v>135</v>
      </c>
      <c r="G22" s="59"/>
      <c r="H22" s="71">
        <f t="shared" si="0"/>
        <v>4280.816326530612</v>
      </c>
      <c r="I22" s="60" t="s">
        <v>20</v>
      </c>
      <c r="J22" s="61">
        <v>1699</v>
      </c>
      <c r="K22" s="55">
        <v>2224.7</v>
      </c>
      <c r="L22" s="72">
        <f t="shared" si="1"/>
        <v>2056.1163265306122</v>
      </c>
      <c r="M22" s="60">
        <v>1</v>
      </c>
      <c r="N22" s="60"/>
      <c r="O22" s="62">
        <v>2</v>
      </c>
    </row>
    <row r="23" spans="1:15" s="19" customFormat="1" ht="11.25">
      <c r="A23" s="69">
        <v>12</v>
      </c>
      <c r="B23" s="73" t="s">
        <v>175</v>
      </c>
      <c r="C23" s="56" t="s">
        <v>64</v>
      </c>
      <c r="D23" s="58" t="s">
        <v>306</v>
      </c>
      <c r="E23" s="58" t="s">
        <v>95</v>
      </c>
      <c r="F23" s="27" t="s">
        <v>129</v>
      </c>
      <c r="G23" s="59"/>
      <c r="H23" s="71">
        <f t="shared" si="0"/>
        <v>4280.816326530612</v>
      </c>
      <c r="I23" s="60" t="s">
        <v>21</v>
      </c>
      <c r="J23" s="61">
        <v>2461</v>
      </c>
      <c r="K23" s="55">
        <v>2224.7</v>
      </c>
      <c r="L23" s="72">
        <f t="shared" si="1"/>
        <v>2056.1163265306122</v>
      </c>
      <c r="M23" s="60">
        <v>1</v>
      </c>
      <c r="N23" s="60"/>
      <c r="O23" s="62">
        <v>2</v>
      </c>
    </row>
    <row r="24" spans="1:15" s="5" customFormat="1" ht="11.25">
      <c r="A24" s="69">
        <v>13</v>
      </c>
      <c r="B24" s="73" t="s">
        <v>176</v>
      </c>
      <c r="C24" s="56" t="s">
        <v>312</v>
      </c>
      <c r="D24" s="58" t="s">
        <v>241</v>
      </c>
      <c r="E24" s="58" t="s">
        <v>94</v>
      </c>
      <c r="F24" s="27" t="s">
        <v>136</v>
      </c>
      <c r="G24" s="59"/>
      <c r="H24" s="71">
        <f t="shared" si="0"/>
        <v>2340.408163265306</v>
      </c>
      <c r="I24" s="60" t="s">
        <v>22</v>
      </c>
      <c r="J24" s="61">
        <v>1552</v>
      </c>
      <c r="K24" s="55">
        <v>1112.35</v>
      </c>
      <c r="L24" s="72">
        <f t="shared" si="1"/>
        <v>1228.0581632653061</v>
      </c>
      <c r="M24" s="60">
        <v>1</v>
      </c>
      <c r="N24" s="60"/>
      <c r="O24" s="62">
        <v>1</v>
      </c>
    </row>
    <row r="25" spans="1:15" s="20" customFormat="1" ht="11.25">
      <c r="A25" s="75">
        <v>14</v>
      </c>
      <c r="B25" s="76" t="s">
        <v>177</v>
      </c>
      <c r="C25" s="77" t="s">
        <v>57</v>
      </c>
      <c r="D25" s="59" t="s">
        <v>248</v>
      </c>
      <c r="E25" s="59" t="s">
        <v>94</v>
      </c>
      <c r="F25" s="26" t="s">
        <v>137</v>
      </c>
      <c r="G25" s="59"/>
      <c r="H25" s="71">
        <f t="shared" si="0"/>
        <v>19804.081632653062</v>
      </c>
      <c r="I25" s="66" t="s">
        <v>118</v>
      </c>
      <c r="J25" s="67">
        <v>8569</v>
      </c>
      <c r="K25" s="54">
        <v>11123.5</v>
      </c>
      <c r="L25" s="72">
        <f t="shared" si="1"/>
        <v>8680.581632653062</v>
      </c>
      <c r="M25" s="66">
        <v>1</v>
      </c>
      <c r="N25" s="66"/>
      <c r="O25" s="79">
        <v>10</v>
      </c>
    </row>
    <row r="26" spans="1:15" s="20" customFormat="1" ht="11.25">
      <c r="A26" s="83" t="s">
        <v>295</v>
      </c>
      <c r="B26" s="76" t="s">
        <v>178</v>
      </c>
      <c r="C26" s="77" t="s">
        <v>319</v>
      </c>
      <c r="D26" s="59" t="s">
        <v>266</v>
      </c>
      <c r="E26" s="59" t="s">
        <v>94</v>
      </c>
      <c r="F26" s="26" t="s">
        <v>138</v>
      </c>
      <c r="G26" s="59"/>
      <c r="H26" s="71">
        <f t="shared" si="0"/>
        <v>19804.081632653062</v>
      </c>
      <c r="I26" s="66" t="s">
        <v>119</v>
      </c>
      <c r="J26" s="67">
        <v>5895</v>
      </c>
      <c r="K26" s="54">
        <v>11123.5</v>
      </c>
      <c r="L26" s="72">
        <f t="shared" si="1"/>
        <v>8680.581632653062</v>
      </c>
      <c r="M26" s="66">
        <v>1</v>
      </c>
      <c r="N26" s="66"/>
      <c r="O26" s="79">
        <v>10</v>
      </c>
    </row>
    <row r="27" spans="1:15" s="5" customFormat="1" ht="11.25">
      <c r="A27" s="75">
        <v>15</v>
      </c>
      <c r="B27" s="73" t="s">
        <v>179</v>
      </c>
      <c r="C27" s="77" t="s">
        <v>315</v>
      </c>
      <c r="D27" s="59" t="s">
        <v>249</v>
      </c>
      <c r="E27" s="59" t="s">
        <v>94</v>
      </c>
      <c r="F27" s="26" t="s">
        <v>139</v>
      </c>
      <c r="G27" s="59"/>
      <c r="H27" s="71">
        <f t="shared" si="0"/>
        <v>4280.816326530612</v>
      </c>
      <c r="I27" s="66" t="s">
        <v>23</v>
      </c>
      <c r="J27" s="67">
        <v>2356</v>
      </c>
      <c r="K27" s="55">
        <v>2224.7</v>
      </c>
      <c r="L27" s="72">
        <f t="shared" si="1"/>
        <v>2056.1163265306122</v>
      </c>
      <c r="M27" s="66">
        <v>1</v>
      </c>
      <c r="N27" s="66"/>
      <c r="O27" s="79">
        <v>2</v>
      </c>
    </row>
    <row r="28" spans="1:15" s="18" customFormat="1" ht="11.25">
      <c r="A28" s="69">
        <v>16</v>
      </c>
      <c r="B28" s="73" t="s">
        <v>180</v>
      </c>
      <c r="C28" s="56" t="s">
        <v>65</v>
      </c>
      <c r="D28" s="58" t="s">
        <v>267</v>
      </c>
      <c r="E28" s="58" t="s">
        <v>97</v>
      </c>
      <c r="F28" s="27" t="s">
        <v>140</v>
      </c>
      <c r="G28" s="59"/>
      <c r="H28" s="71">
        <f t="shared" si="0"/>
        <v>19804.081632653062</v>
      </c>
      <c r="I28" s="60" t="s">
        <v>161</v>
      </c>
      <c r="J28" s="61">
        <v>8716</v>
      </c>
      <c r="K28" s="55">
        <v>2224.7</v>
      </c>
      <c r="L28" s="72">
        <f t="shared" si="1"/>
        <v>17579.38163265306</v>
      </c>
      <c r="M28" s="60">
        <v>1</v>
      </c>
      <c r="N28" s="60"/>
      <c r="O28" s="62">
        <v>10</v>
      </c>
    </row>
    <row r="29" spans="1:15" s="23" customFormat="1" ht="11.25">
      <c r="A29" s="75">
        <v>17</v>
      </c>
      <c r="B29" s="76" t="s">
        <v>181</v>
      </c>
      <c r="C29" s="77" t="s">
        <v>66</v>
      </c>
      <c r="D29" s="59" t="s">
        <v>111</v>
      </c>
      <c r="E29" s="59" t="s">
        <v>95</v>
      </c>
      <c r="F29" s="26" t="s">
        <v>140</v>
      </c>
      <c r="G29" s="59"/>
      <c r="H29" s="71">
        <f t="shared" si="0"/>
        <v>4280.816326530612</v>
      </c>
      <c r="I29" s="66" t="s">
        <v>24</v>
      </c>
      <c r="J29" s="67">
        <v>2967</v>
      </c>
      <c r="K29" s="54">
        <v>2224.7</v>
      </c>
      <c r="L29" s="72">
        <f t="shared" si="1"/>
        <v>2056.1163265306122</v>
      </c>
      <c r="M29" s="66">
        <v>1</v>
      </c>
      <c r="N29" s="66"/>
      <c r="O29" s="79">
        <v>2</v>
      </c>
    </row>
    <row r="30" spans="1:15" s="24" customFormat="1" ht="11.25">
      <c r="A30" s="69">
        <v>18</v>
      </c>
      <c r="B30" s="73" t="s">
        <v>182</v>
      </c>
      <c r="C30" s="56" t="s">
        <v>69</v>
      </c>
      <c r="D30" s="58" t="s">
        <v>249</v>
      </c>
      <c r="E30" s="58" t="s">
        <v>94</v>
      </c>
      <c r="F30" s="27" t="s">
        <v>237</v>
      </c>
      <c r="G30" s="59"/>
      <c r="H30" s="71">
        <f t="shared" si="0"/>
        <v>19804.081632653062</v>
      </c>
      <c r="I30" s="60" t="s">
        <v>335</v>
      </c>
      <c r="J30" s="67">
        <v>5816</v>
      </c>
      <c r="K30" s="54">
        <v>2224.7</v>
      </c>
      <c r="L30" s="72">
        <f t="shared" si="1"/>
        <v>17579.38163265306</v>
      </c>
      <c r="M30" s="60">
        <v>1</v>
      </c>
      <c r="N30" s="60"/>
      <c r="O30" s="62">
        <v>10</v>
      </c>
    </row>
    <row r="31" spans="1:15" s="5" customFormat="1" ht="11.25">
      <c r="A31" s="69">
        <v>19</v>
      </c>
      <c r="B31" s="73" t="s">
        <v>183</v>
      </c>
      <c r="C31" s="56" t="s">
        <v>316</v>
      </c>
      <c r="D31" s="58" t="s">
        <v>242</v>
      </c>
      <c r="E31" s="58" t="s">
        <v>94</v>
      </c>
      <c r="F31" s="27" t="s">
        <v>138</v>
      </c>
      <c r="G31" s="59"/>
      <c r="H31" s="71">
        <f t="shared" si="0"/>
        <v>4280.816326530612</v>
      </c>
      <c r="I31" s="60" t="s">
        <v>25</v>
      </c>
      <c r="J31" s="61">
        <v>2881</v>
      </c>
      <c r="K31" s="54">
        <v>2224.7</v>
      </c>
      <c r="L31" s="72">
        <f t="shared" si="1"/>
        <v>2056.1163265306122</v>
      </c>
      <c r="M31" s="60">
        <v>1</v>
      </c>
      <c r="N31" s="60"/>
      <c r="O31" s="62">
        <v>2</v>
      </c>
    </row>
    <row r="32" spans="1:15" s="5" customFormat="1" ht="11.25">
      <c r="A32" s="57" t="s">
        <v>294</v>
      </c>
      <c r="B32" s="73" t="s">
        <v>184</v>
      </c>
      <c r="C32" s="56" t="s">
        <v>68</v>
      </c>
      <c r="D32" s="58" t="s">
        <v>247</v>
      </c>
      <c r="E32" s="58" t="s">
        <v>94</v>
      </c>
      <c r="F32" s="27" t="s">
        <v>126</v>
      </c>
      <c r="G32" s="59"/>
      <c r="H32" s="71">
        <f t="shared" si="0"/>
        <v>4680.816326530612</v>
      </c>
      <c r="I32" s="60" t="s">
        <v>26</v>
      </c>
      <c r="J32" s="61">
        <v>2032</v>
      </c>
      <c r="K32" s="55">
        <v>2224.7</v>
      </c>
      <c r="L32" s="72">
        <f t="shared" si="1"/>
        <v>2456.1163265306122</v>
      </c>
      <c r="M32" s="60">
        <v>2</v>
      </c>
      <c r="N32" s="60"/>
      <c r="O32" s="62">
        <v>2</v>
      </c>
    </row>
    <row r="33" spans="1:15" s="5" customFormat="1" ht="11.25">
      <c r="A33" s="69">
        <v>21</v>
      </c>
      <c r="B33" s="73" t="s">
        <v>185</v>
      </c>
      <c r="C33" s="56" t="s">
        <v>67</v>
      </c>
      <c r="D33" s="58" t="s">
        <v>268</v>
      </c>
      <c r="E33" s="58" t="s">
        <v>94</v>
      </c>
      <c r="F33" s="27" t="s">
        <v>141</v>
      </c>
      <c r="G33" s="59"/>
      <c r="H33" s="71">
        <f t="shared" si="0"/>
        <v>11302.040816326531</v>
      </c>
      <c r="I33" s="60" t="s">
        <v>27</v>
      </c>
      <c r="J33" s="61">
        <v>4552</v>
      </c>
      <c r="K33" s="55">
        <v>5561.75</v>
      </c>
      <c r="L33" s="72">
        <f t="shared" si="1"/>
        <v>5740.290816326531</v>
      </c>
      <c r="M33" s="60">
        <v>4</v>
      </c>
      <c r="N33" s="60"/>
      <c r="O33" s="62">
        <v>5</v>
      </c>
    </row>
    <row r="34" spans="1:17" s="18" customFormat="1" ht="11.25">
      <c r="A34" s="69">
        <v>22</v>
      </c>
      <c r="B34" s="73" t="s">
        <v>186</v>
      </c>
      <c r="C34" s="56" t="s">
        <v>330</v>
      </c>
      <c r="D34" s="58" t="s">
        <v>278</v>
      </c>
      <c r="E34" s="58" t="s">
        <v>97</v>
      </c>
      <c r="F34" s="27" t="s">
        <v>140</v>
      </c>
      <c r="G34" s="59"/>
      <c r="H34" s="71"/>
      <c r="I34" s="60" t="s">
        <v>161</v>
      </c>
      <c r="J34" s="61">
        <v>0</v>
      </c>
      <c r="K34" s="54">
        <v>0</v>
      </c>
      <c r="L34" s="72">
        <f t="shared" si="1"/>
        <v>0</v>
      </c>
      <c r="M34" s="60">
        <v>0</v>
      </c>
      <c r="N34" s="60"/>
      <c r="O34" s="62">
        <v>0</v>
      </c>
      <c r="Q34" s="5"/>
    </row>
    <row r="35" spans="1:15" s="5" customFormat="1" ht="11.25">
      <c r="A35" s="69">
        <v>23</v>
      </c>
      <c r="B35" s="73" t="s">
        <v>257</v>
      </c>
      <c r="C35" s="56" t="s">
        <v>235</v>
      </c>
      <c r="D35" s="58" t="s">
        <v>270</v>
      </c>
      <c r="E35" s="58" t="s">
        <v>94</v>
      </c>
      <c r="F35" s="27" t="s">
        <v>258</v>
      </c>
      <c r="G35" s="59"/>
      <c r="H35" s="71">
        <f t="shared" si="0"/>
        <v>4280.816326530612</v>
      </c>
      <c r="I35" s="60" t="s">
        <v>28</v>
      </c>
      <c r="J35" s="61">
        <v>2454</v>
      </c>
      <c r="K35" s="55">
        <v>2224.7</v>
      </c>
      <c r="L35" s="72">
        <f t="shared" si="1"/>
        <v>2056.1163265306122</v>
      </c>
      <c r="M35" s="60">
        <v>1</v>
      </c>
      <c r="N35" s="60"/>
      <c r="O35" s="62">
        <v>2</v>
      </c>
    </row>
    <row r="36" spans="1:15" s="5" customFormat="1" ht="11.25">
      <c r="A36" s="57" t="s">
        <v>303</v>
      </c>
      <c r="B36" s="73" t="s">
        <v>187</v>
      </c>
      <c r="C36" s="56" t="s">
        <v>68</v>
      </c>
      <c r="D36" s="58" t="s">
        <v>307</v>
      </c>
      <c r="E36" s="58" t="s">
        <v>94</v>
      </c>
      <c r="F36" s="27" t="s">
        <v>126</v>
      </c>
      <c r="G36" s="59"/>
      <c r="H36" s="71">
        <f t="shared" si="0"/>
        <v>2340.408163265306</v>
      </c>
      <c r="I36" s="60" t="s">
        <v>29</v>
      </c>
      <c r="J36" s="61">
        <v>451</v>
      </c>
      <c r="K36" s="55">
        <v>1112.35</v>
      </c>
      <c r="L36" s="72">
        <f t="shared" si="1"/>
        <v>1228.0581632653061</v>
      </c>
      <c r="M36" s="60">
        <v>1</v>
      </c>
      <c r="N36" s="60"/>
      <c r="O36" s="62">
        <v>1</v>
      </c>
    </row>
    <row r="37" spans="1:15" s="5" customFormat="1" ht="11.25">
      <c r="A37" s="57" t="s">
        <v>304</v>
      </c>
      <c r="B37" s="73" t="s">
        <v>188</v>
      </c>
      <c r="C37" s="56" t="s">
        <v>68</v>
      </c>
      <c r="D37" s="58" t="s">
        <v>49</v>
      </c>
      <c r="E37" s="58" t="s">
        <v>94</v>
      </c>
      <c r="F37" s="27" t="s">
        <v>142</v>
      </c>
      <c r="G37" s="59"/>
      <c r="H37" s="71">
        <f t="shared" si="0"/>
        <v>2340.408163265306</v>
      </c>
      <c r="I37" s="60" t="s">
        <v>107</v>
      </c>
      <c r="J37" s="61">
        <v>870</v>
      </c>
      <c r="K37" s="55">
        <v>1112.35</v>
      </c>
      <c r="L37" s="72">
        <f t="shared" si="1"/>
        <v>1228.0581632653061</v>
      </c>
      <c r="M37" s="60">
        <v>1</v>
      </c>
      <c r="N37" s="60"/>
      <c r="O37" s="62">
        <v>1</v>
      </c>
    </row>
    <row r="38" spans="1:15" s="5" customFormat="1" ht="11.25">
      <c r="A38" s="69">
        <v>25</v>
      </c>
      <c r="B38" s="73" t="s">
        <v>189</v>
      </c>
      <c r="C38" s="56" t="s">
        <v>70</v>
      </c>
      <c r="D38" s="58" t="s">
        <v>305</v>
      </c>
      <c r="E38" s="58" t="s">
        <v>94</v>
      </c>
      <c r="F38" s="27" t="s">
        <v>143</v>
      </c>
      <c r="G38" s="59"/>
      <c r="H38" s="71">
        <f t="shared" si="0"/>
        <v>11302.040816326531</v>
      </c>
      <c r="I38" s="60" t="s">
        <v>30</v>
      </c>
      <c r="J38" s="61">
        <v>3649</v>
      </c>
      <c r="K38" s="55">
        <v>5561.75</v>
      </c>
      <c r="L38" s="72">
        <f t="shared" si="1"/>
        <v>5740.290816326531</v>
      </c>
      <c r="M38" s="60">
        <v>4</v>
      </c>
      <c r="N38" s="60"/>
      <c r="O38" s="62">
        <v>5</v>
      </c>
    </row>
    <row r="39" spans="1:15" s="153" customFormat="1" ht="11.25">
      <c r="A39" s="141">
        <v>26</v>
      </c>
      <c r="B39" s="142" t="s">
        <v>190</v>
      </c>
      <c r="C39" s="143" t="s">
        <v>71</v>
      </c>
      <c r="D39" s="144" t="s">
        <v>311</v>
      </c>
      <c r="E39" s="144" t="s">
        <v>309</v>
      </c>
      <c r="F39" s="145"/>
      <c r="G39" s="146"/>
      <c r="H39" s="147"/>
      <c r="I39" s="148" t="s">
        <v>17</v>
      </c>
      <c r="J39" s="149">
        <v>0</v>
      </c>
      <c r="K39" s="150">
        <v>0</v>
      </c>
      <c r="L39" s="151">
        <f t="shared" si="1"/>
        <v>0</v>
      </c>
      <c r="M39" s="148">
        <v>0</v>
      </c>
      <c r="N39" s="148"/>
      <c r="O39" s="152">
        <v>0</v>
      </c>
    </row>
    <row r="40" spans="1:15" s="153" customFormat="1" ht="11.25">
      <c r="A40" s="154" t="s">
        <v>293</v>
      </c>
      <c r="B40" s="142" t="s">
        <v>191</v>
      </c>
      <c r="C40" s="143" t="s">
        <v>120</v>
      </c>
      <c r="D40" s="144" t="s">
        <v>311</v>
      </c>
      <c r="E40" s="144" t="s">
        <v>309</v>
      </c>
      <c r="F40" s="145"/>
      <c r="G40" s="146"/>
      <c r="H40" s="147"/>
      <c r="I40" s="148" t="s">
        <v>17</v>
      </c>
      <c r="J40" s="149">
        <v>0</v>
      </c>
      <c r="K40" s="150">
        <v>0</v>
      </c>
      <c r="L40" s="151">
        <f t="shared" si="1"/>
        <v>0</v>
      </c>
      <c r="M40" s="148">
        <v>0</v>
      </c>
      <c r="N40" s="148"/>
      <c r="O40" s="152">
        <v>0</v>
      </c>
    </row>
    <row r="41" spans="1:15" s="163" customFormat="1" ht="11.25">
      <c r="A41" s="156">
        <v>27</v>
      </c>
      <c r="B41" s="157" t="s">
        <v>192</v>
      </c>
      <c r="C41" s="158" t="s">
        <v>310</v>
      </c>
      <c r="D41" s="146" t="s">
        <v>327</v>
      </c>
      <c r="E41" s="146" t="s">
        <v>309</v>
      </c>
      <c r="F41" s="159"/>
      <c r="G41" s="146"/>
      <c r="H41" s="147"/>
      <c r="I41" s="155" t="s">
        <v>17</v>
      </c>
      <c r="J41" s="161">
        <v>0</v>
      </c>
      <c r="K41" s="160">
        <v>0</v>
      </c>
      <c r="L41" s="151">
        <f t="shared" si="1"/>
        <v>0</v>
      </c>
      <c r="M41" s="155">
        <v>0</v>
      </c>
      <c r="N41" s="155"/>
      <c r="O41" s="162">
        <v>0</v>
      </c>
    </row>
    <row r="42" spans="1:15" s="153" customFormat="1" ht="11.25">
      <c r="A42" s="154" t="s">
        <v>292</v>
      </c>
      <c r="B42" s="142" t="s">
        <v>193</v>
      </c>
      <c r="C42" s="143" t="s">
        <v>90</v>
      </c>
      <c r="D42" s="144" t="s">
        <v>311</v>
      </c>
      <c r="E42" s="144" t="s">
        <v>309</v>
      </c>
      <c r="F42" s="145"/>
      <c r="G42" s="146"/>
      <c r="H42" s="147"/>
      <c r="I42" s="148" t="s">
        <v>17</v>
      </c>
      <c r="J42" s="149">
        <v>0</v>
      </c>
      <c r="K42" s="150">
        <v>0</v>
      </c>
      <c r="L42" s="151">
        <f t="shared" si="1"/>
        <v>0</v>
      </c>
      <c r="M42" s="148">
        <v>0</v>
      </c>
      <c r="N42" s="148"/>
      <c r="O42" s="152">
        <v>0</v>
      </c>
    </row>
    <row r="43" spans="1:15" s="153" customFormat="1" ht="11.25">
      <c r="A43" s="154" t="s">
        <v>291</v>
      </c>
      <c r="B43" s="142" t="s">
        <v>194</v>
      </c>
      <c r="C43" s="143" t="s">
        <v>89</v>
      </c>
      <c r="D43" s="144" t="s">
        <v>311</v>
      </c>
      <c r="E43" s="144" t="s">
        <v>309</v>
      </c>
      <c r="F43" s="145"/>
      <c r="G43" s="146"/>
      <c r="H43" s="147"/>
      <c r="I43" s="148" t="s">
        <v>17</v>
      </c>
      <c r="J43" s="149">
        <v>0</v>
      </c>
      <c r="K43" s="150">
        <v>0</v>
      </c>
      <c r="L43" s="151">
        <f t="shared" si="1"/>
        <v>0</v>
      </c>
      <c r="M43" s="148">
        <v>0</v>
      </c>
      <c r="N43" s="148"/>
      <c r="O43" s="152">
        <v>0</v>
      </c>
    </row>
    <row r="44" spans="1:15" s="153" customFormat="1" ht="11.25">
      <c r="A44" s="154" t="s">
        <v>290</v>
      </c>
      <c r="B44" s="142" t="s">
        <v>195</v>
      </c>
      <c r="C44" s="143" t="s">
        <v>88</v>
      </c>
      <c r="D44" s="144" t="s">
        <v>311</v>
      </c>
      <c r="E44" s="144" t="s">
        <v>309</v>
      </c>
      <c r="F44" s="145"/>
      <c r="G44" s="146"/>
      <c r="H44" s="147"/>
      <c r="I44" s="148" t="s">
        <v>17</v>
      </c>
      <c r="J44" s="149">
        <v>0</v>
      </c>
      <c r="K44" s="150">
        <v>0</v>
      </c>
      <c r="L44" s="151">
        <f t="shared" si="1"/>
        <v>0</v>
      </c>
      <c r="M44" s="148">
        <v>0</v>
      </c>
      <c r="N44" s="148"/>
      <c r="O44" s="152">
        <v>0</v>
      </c>
    </row>
    <row r="45" spans="1:15" s="153" customFormat="1" ht="11.25">
      <c r="A45" s="154" t="s">
        <v>289</v>
      </c>
      <c r="B45" s="142" t="s">
        <v>196</v>
      </c>
      <c r="C45" s="143" t="s">
        <v>87</v>
      </c>
      <c r="D45" s="144" t="s">
        <v>311</v>
      </c>
      <c r="E45" s="144" t="s">
        <v>309</v>
      </c>
      <c r="F45" s="145"/>
      <c r="G45" s="146"/>
      <c r="H45" s="147"/>
      <c r="I45" s="148" t="s">
        <v>17</v>
      </c>
      <c r="J45" s="149">
        <v>0</v>
      </c>
      <c r="K45" s="150">
        <v>0</v>
      </c>
      <c r="L45" s="151">
        <f t="shared" si="1"/>
        <v>0</v>
      </c>
      <c r="M45" s="148">
        <v>0</v>
      </c>
      <c r="N45" s="148"/>
      <c r="O45" s="152">
        <v>0</v>
      </c>
    </row>
    <row r="46" spans="1:15" s="137" customFormat="1" ht="11.25" customHeight="1">
      <c r="A46" s="125">
        <v>29</v>
      </c>
      <c r="B46" s="126" t="s">
        <v>197</v>
      </c>
      <c r="C46" s="127" t="s">
        <v>331</v>
      </c>
      <c r="D46" s="128" t="s">
        <v>308</v>
      </c>
      <c r="E46" s="129" t="s">
        <v>308</v>
      </c>
      <c r="F46" s="130"/>
      <c r="G46" s="129"/>
      <c r="H46" s="131"/>
      <c r="I46" s="132" t="s">
        <v>17</v>
      </c>
      <c r="J46" s="133">
        <v>0</v>
      </c>
      <c r="K46" s="134">
        <v>0</v>
      </c>
      <c r="L46" s="135">
        <f t="shared" si="1"/>
        <v>0</v>
      </c>
      <c r="M46" s="132">
        <v>0</v>
      </c>
      <c r="N46" s="132"/>
      <c r="O46" s="136">
        <v>0</v>
      </c>
    </row>
    <row r="47" spans="1:15" s="153" customFormat="1" ht="11.25">
      <c r="A47" s="141">
        <v>30</v>
      </c>
      <c r="B47" s="142" t="s">
        <v>198</v>
      </c>
      <c r="C47" s="143" t="s">
        <v>72</v>
      </c>
      <c r="D47" s="144" t="s">
        <v>311</v>
      </c>
      <c r="E47" s="144" t="s">
        <v>309</v>
      </c>
      <c r="F47" s="145"/>
      <c r="G47" s="146"/>
      <c r="H47" s="147"/>
      <c r="I47" s="148" t="s">
        <v>17</v>
      </c>
      <c r="J47" s="149">
        <v>0</v>
      </c>
      <c r="K47" s="150">
        <v>0</v>
      </c>
      <c r="L47" s="151">
        <f t="shared" si="1"/>
        <v>0</v>
      </c>
      <c r="M47" s="148">
        <v>0</v>
      </c>
      <c r="N47" s="148"/>
      <c r="O47" s="152">
        <v>0</v>
      </c>
    </row>
    <row r="48" spans="1:15" s="5" customFormat="1" ht="11.25">
      <c r="A48" s="69">
        <v>31</v>
      </c>
      <c r="B48" s="85" t="s">
        <v>199</v>
      </c>
      <c r="C48" s="56" t="s">
        <v>236</v>
      </c>
      <c r="D48" s="58" t="s">
        <v>264</v>
      </c>
      <c r="E48" s="58" t="s">
        <v>94</v>
      </c>
      <c r="F48" s="27" t="s">
        <v>254</v>
      </c>
      <c r="G48" s="59"/>
      <c r="H48" s="84">
        <f t="shared" si="0"/>
        <v>4280.816326530612</v>
      </c>
      <c r="I48" s="60" t="s">
        <v>31</v>
      </c>
      <c r="J48" s="61">
        <v>2652</v>
      </c>
      <c r="K48" s="50">
        <v>2224.7</v>
      </c>
      <c r="L48" s="82">
        <f t="shared" si="1"/>
        <v>2056.1163265306122</v>
      </c>
      <c r="M48" s="60">
        <v>1</v>
      </c>
      <c r="N48" s="60"/>
      <c r="O48" s="62">
        <v>2</v>
      </c>
    </row>
    <row r="49" spans="1:15" s="153" customFormat="1" ht="11.25">
      <c r="A49" s="141">
        <v>32</v>
      </c>
      <c r="B49" s="142" t="s">
        <v>200</v>
      </c>
      <c r="C49" s="143" t="s">
        <v>73</v>
      </c>
      <c r="D49" s="144" t="s">
        <v>311</v>
      </c>
      <c r="E49" s="144" t="s">
        <v>309</v>
      </c>
      <c r="F49" s="145"/>
      <c r="G49" s="146"/>
      <c r="H49" s="147">
        <f t="shared" si="0"/>
        <v>10102.040816326531</v>
      </c>
      <c r="I49" s="155" t="s">
        <v>121</v>
      </c>
      <c r="J49" s="149">
        <v>3973</v>
      </c>
      <c r="K49" s="150">
        <v>11123.5</v>
      </c>
      <c r="L49" s="151">
        <f t="shared" si="1"/>
        <v>-1021.4591836734689</v>
      </c>
      <c r="M49" s="148">
        <v>1</v>
      </c>
      <c r="N49" s="148"/>
      <c r="O49" s="152">
        <v>5</v>
      </c>
    </row>
    <row r="50" spans="1:15" s="153" customFormat="1" ht="11.25">
      <c r="A50" s="141">
        <v>33</v>
      </c>
      <c r="B50" s="142" t="s">
        <v>201</v>
      </c>
      <c r="C50" s="143" t="s">
        <v>74</v>
      </c>
      <c r="D50" s="144" t="s">
        <v>311</v>
      </c>
      <c r="E50" s="144" t="s">
        <v>309</v>
      </c>
      <c r="F50" s="145"/>
      <c r="G50" s="146"/>
      <c r="H50" s="147"/>
      <c r="I50" s="148" t="s">
        <v>17</v>
      </c>
      <c r="J50" s="149">
        <v>0</v>
      </c>
      <c r="K50" s="150">
        <v>0</v>
      </c>
      <c r="L50" s="151">
        <f t="shared" si="1"/>
        <v>0</v>
      </c>
      <c r="M50" s="148">
        <v>0</v>
      </c>
      <c r="N50" s="148"/>
      <c r="O50" s="152">
        <v>0</v>
      </c>
    </row>
    <row r="51" spans="1:15" s="195" customFormat="1" ht="11.25">
      <c r="A51" s="218">
        <v>34</v>
      </c>
      <c r="B51" s="187" t="s">
        <v>202</v>
      </c>
      <c r="C51" s="219" t="s">
        <v>92</v>
      </c>
      <c r="D51" s="189" t="s">
        <v>336</v>
      </c>
      <c r="E51" s="189" t="s">
        <v>96</v>
      </c>
      <c r="F51" s="190"/>
      <c r="G51" s="138"/>
      <c r="H51" s="139">
        <f>($H$5*O51)+$H$3*(1*M51+IF(M51&gt;0,,1))</f>
        <v>19804.081632653062</v>
      </c>
      <c r="I51" s="191" t="s">
        <v>17</v>
      </c>
      <c r="J51" s="192">
        <v>6126</v>
      </c>
      <c r="K51" s="193">
        <v>0</v>
      </c>
      <c r="L51" s="140">
        <f t="shared" si="1"/>
        <v>19804.081632653062</v>
      </c>
      <c r="M51" s="191">
        <v>1</v>
      </c>
      <c r="N51" s="191"/>
      <c r="O51" s="194">
        <v>10</v>
      </c>
    </row>
    <row r="52" spans="1:15" s="153" customFormat="1" ht="11.25">
      <c r="A52" s="141">
        <v>35</v>
      </c>
      <c r="B52" s="142" t="s">
        <v>203</v>
      </c>
      <c r="C52" s="143" t="s">
        <v>85</v>
      </c>
      <c r="D52" s="144" t="s">
        <v>311</v>
      </c>
      <c r="E52" s="144" t="s">
        <v>309</v>
      </c>
      <c r="F52" s="145"/>
      <c r="G52" s="146"/>
      <c r="H52" s="147"/>
      <c r="I52" s="148" t="s">
        <v>17</v>
      </c>
      <c r="J52" s="149">
        <v>0</v>
      </c>
      <c r="K52" s="150">
        <v>0</v>
      </c>
      <c r="L52" s="151">
        <f t="shared" si="1"/>
        <v>0</v>
      </c>
      <c r="M52" s="148">
        <v>0</v>
      </c>
      <c r="N52" s="148"/>
      <c r="O52" s="152">
        <v>0</v>
      </c>
    </row>
    <row r="53" spans="1:17" s="24" customFormat="1" ht="11.25">
      <c r="A53" s="69">
        <v>36</v>
      </c>
      <c r="B53" s="85" t="s">
        <v>204</v>
      </c>
      <c r="C53" s="56" t="s">
        <v>75</v>
      </c>
      <c r="D53" s="58" t="s">
        <v>261</v>
      </c>
      <c r="E53" s="58" t="s">
        <v>94</v>
      </c>
      <c r="F53" s="27" t="s">
        <v>260</v>
      </c>
      <c r="G53" s="81"/>
      <c r="H53" s="71">
        <f t="shared" si="0"/>
        <v>10102.040816326531</v>
      </c>
      <c r="I53" s="60" t="s">
        <v>32</v>
      </c>
      <c r="J53" s="61">
        <v>3972</v>
      </c>
      <c r="K53" s="50">
        <v>0</v>
      </c>
      <c r="L53" s="82">
        <f t="shared" si="1"/>
        <v>10102.040816326531</v>
      </c>
      <c r="M53" s="60">
        <v>1</v>
      </c>
      <c r="N53" s="60"/>
      <c r="O53" s="62">
        <v>5</v>
      </c>
      <c r="P53" s="5"/>
      <c r="Q53" s="5"/>
    </row>
    <row r="54" spans="1:15" s="19" customFormat="1" ht="11.25">
      <c r="A54" s="57" t="s">
        <v>288</v>
      </c>
      <c r="B54" s="73" t="s">
        <v>205</v>
      </c>
      <c r="C54" s="56" t="s">
        <v>91</v>
      </c>
      <c r="D54" s="58" t="s">
        <v>243</v>
      </c>
      <c r="E54" s="58" t="s">
        <v>95</v>
      </c>
      <c r="F54" s="27"/>
      <c r="G54" s="59"/>
      <c r="H54" s="71">
        <f t="shared" si="0"/>
        <v>12502.040816326531</v>
      </c>
      <c r="I54" s="60" t="s">
        <v>17</v>
      </c>
      <c r="J54" s="61">
        <v>3498</v>
      </c>
      <c r="K54" s="55">
        <v>0</v>
      </c>
      <c r="L54" s="72">
        <f t="shared" si="1"/>
        <v>12502.040816326531</v>
      </c>
      <c r="M54" s="60">
        <v>7</v>
      </c>
      <c r="N54" s="60"/>
      <c r="O54" s="62">
        <v>5</v>
      </c>
    </row>
    <row r="55" spans="1:17" s="24" customFormat="1" ht="11.25">
      <c r="A55" s="75">
        <v>38</v>
      </c>
      <c r="B55" s="73" t="s">
        <v>206</v>
      </c>
      <c r="C55" s="56" t="s">
        <v>76</v>
      </c>
      <c r="D55" s="59" t="s">
        <v>261</v>
      </c>
      <c r="E55" s="58" t="s">
        <v>94</v>
      </c>
      <c r="F55" s="27" t="s">
        <v>237</v>
      </c>
      <c r="G55" s="59"/>
      <c r="H55" s="71">
        <f t="shared" si="0"/>
        <v>10102.040816326531</v>
      </c>
      <c r="I55" s="60" t="s">
        <v>17</v>
      </c>
      <c r="J55" s="61">
        <v>3574</v>
      </c>
      <c r="K55" s="55">
        <v>0</v>
      </c>
      <c r="L55" s="72">
        <f t="shared" si="1"/>
        <v>10102.040816326531</v>
      </c>
      <c r="M55" s="60">
        <v>1</v>
      </c>
      <c r="N55" s="60"/>
      <c r="O55" s="62">
        <v>5</v>
      </c>
      <c r="Q55" s="5"/>
    </row>
    <row r="56" spans="1:15" s="19" customFormat="1" ht="11.25">
      <c r="A56" s="69" t="s">
        <v>287</v>
      </c>
      <c r="B56" s="73" t="s">
        <v>207</v>
      </c>
      <c r="C56" s="56" t="s">
        <v>232</v>
      </c>
      <c r="D56" s="58" t="s">
        <v>244</v>
      </c>
      <c r="E56" s="58" t="s">
        <v>95</v>
      </c>
      <c r="F56" s="27"/>
      <c r="G56" s="59"/>
      <c r="H56" s="71">
        <f t="shared" si="0"/>
        <v>19804.081632653062</v>
      </c>
      <c r="I56" s="60" t="s">
        <v>233</v>
      </c>
      <c r="J56" s="61">
        <v>17151</v>
      </c>
      <c r="K56" s="55">
        <v>0</v>
      </c>
      <c r="L56" s="72">
        <f t="shared" si="1"/>
        <v>19804.081632653062</v>
      </c>
      <c r="M56" s="60">
        <v>1</v>
      </c>
      <c r="N56" s="60"/>
      <c r="O56" s="62">
        <v>10</v>
      </c>
    </row>
    <row r="57" spans="1:17" s="19" customFormat="1" ht="11.25">
      <c r="A57" s="57" t="s">
        <v>238</v>
      </c>
      <c r="B57" s="73" t="s">
        <v>239</v>
      </c>
      <c r="C57" s="56" t="s">
        <v>320</v>
      </c>
      <c r="D57" s="58" t="s">
        <v>280</v>
      </c>
      <c r="E57" s="58" t="s">
        <v>95</v>
      </c>
      <c r="F57" s="27"/>
      <c r="G57" s="59"/>
      <c r="H57" s="71">
        <f t="shared" si="0"/>
        <v>12502.040816326531</v>
      </c>
      <c r="I57" s="60" t="s">
        <v>234</v>
      </c>
      <c r="J57" s="61">
        <v>4766</v>
      </c>
      <c r="K57" s="55">
        <v>0</v>
      </c>
      <c r="L57" s="72">
        <f t="shared" si="1"/>
        <v>12502.040816326531</v>
      </c>
      <c r="M57" s="60">
        <v>7</v>
      </c>
      <c r="N57" s="60"/>
      <c r="O57" s="62">
        <v>5</v>
      </c>
      <c r="Q57" s="5"/>
    </row>
    <row r="58" spans="1:15" s="153" customFormat="1" ht="11.25">
      <c r="A58" s="154" t="s">
        <v>286</v>
      </c>
      <c r="B58" s="142" t="s">
        <v>208</v>
      </c>
      <c r="C58" s="143" t="s">
        <v>86</v>
      </c>
      <c r="D58" s="144" t="s">
        <v>311</v>
      </c>
      <c r="E58" s="144" t="s">
        <v>309</v>
      </c>
      <c r="F58" s="145"/>
      <c r="G58" s="146"/>
      <c r="H58" s="147"/>
      <c r="I58" s="148" t="s">
        <v>17</v>
      </c>
      <c r="J58" s="149">
        <v>0</v>
      </c>
      <c r="K58" s="150">
        <v>0</v>
      </c>
      <c r="L58" s="151">
        <f t="shared" si="1"/>
        <v>0</v>
      </c>
      <c r="M58" s="148">
        <v>0</v>
      </c>
      <c r="N58" s="148"/>
      <c r="O58" s="152">
        <v>0</v>
      </c>
    </row>
    <row r="59" spans="1:15" s="5" customFormat="1" ht="11.25">
      <c r="A59" s="86">
        <v>41</v>
      </c>
      <c r="B59" s="85" t="s">
        <v>209</v>
      </c>
      <c r="C59" s="87" t="s">
        <v>321</v>
      </c>
      <c r="D59" s="88" t="s">
        <v>155</v>
      </c>
      <c r="E59" s="88" t="s">
        <v>94</v>
      </c>
      <c r="F59" s="89" t="s">
        <v>129</v>
      </c>
      <c r="G59" s="78"/>
      <c r="H59" s="84">
        <f t="shared" si="0"/>
        <v>2340.408163265306</v>
      </c>
      <c r="I59" s="90" t="s">
        <v>33</v>
      </c>
      <c r="J59" s="91">
        <v>1415</v>
      </c>
      <c r="K59" s="50">
        <v>1112.35</v>
      </c>
      <c r="L59" s="82">
        <f t="shared" si="1"/>
        <v>1228.0581632653061</v>
      </c>
      <c r="M59" s="90">
        <v>1</v>
      </c>
      <c r="N59" s="90"/>
      <c r="O59" s="92">
        <v>1</v>
      </c>
    </row>
    <row r="60" spans="1:15" s="5" customFormat="1" ht="11.25">
      <c r="A60" s="86">
        <v>42</v>
      </c>
      <c r="B60" s="85" t="s">
        <v>210</v>
      </c>
      <c r="C60" s="87" t="s">
        <v>77</v>
      </c>
      <c r="D60" s="88" t="s">
        <v>50</v>
      </c>
      <c r="E60" s="88" t="s">
        <v>94</v>
      </c>
      <c r="F60" s="89" t="s">
        <v>144</v>
      </c>
      <c r="G60" s="78"/>
      <c r="H60" s="84">
        <f t="shared" si="0"/>
        <v>12102.040816326531</v>
      </c>
      <c r="I60" s="90" t="s">
        <v>34</v>
      </c>
      <c r="J60" s="91">
        <v>3004</v>
      </c>
      <c r="K60" s="50">
        <v>5561.75</v>
      </c>
      <c r="L60" s="82">
        <f t="shared" si="1"/>
        <v>6540.290816326531</v>
      </c>
      <c r="M60" s="90">
        <v>6</v>
      </c>
      <c r="N60" s="90"/>
      <c r="O60" s="92">
        <v>5</v>
      </c>
    </row>
    <row r="61" spans="1:15" s="5" customFormat="1" ht="11.25">
      <c r="A61" s="93" t="s">
        <v>123</v>
      </c>
      <c r="B61" s="85" t="s">
        <v>211</v>
      </c>
      <c r="C61" s="87" t="s">
        <v>342</v>
      </c>
      <c r="D61" s="88" t="s">
        <v>125</v>
      </c>
      <c r="E61" s="88" t="s">
        <v>94</v>
      </c>
      <c r="F61" s="89" t="s">
        <v>145</v>
      </c>
      <c r="G61" s="78"/>
      <c r="H61" s="84">
        <f t="shared" si="0"/>
        <v>2340.408163265306</v>
      </c>
      <c r="I61" s="90" t="s">
        <v>35</v>
      </c>
      <c r="J61" s="91">
        <v>478</v>
      </c>
      <c r="K61" s="50">
        <v>1112.35</v>
      </c>
      <c r="L61" s="82">
        <f t="shared" si="1"/>
        <v>1228.0581632653061</v>
      </c>
      <c r="M61" s="90">
        <v>1</v>
      </c>
      <c r="N61" s="90"/>
      <c r="O61" s="92">
        <v>1</v>
      </c>
    </row>
    <row r="62" spans="1:15" s="5" customFormat="1" ht="11.25">
      <c r="A62" s="93" t="s">
        <v>122</v>
      </c>
      <c r="B62" s="85" t="s">
        <v>212</v>
      </c>
      <c r="C62" s="87" t="s">
        <v>343</v>
      </c>
      <c r="D62" s="88" t="s">
        <v>251</v>
      </c>
      <c r="E62" s="88" t="s">
        <v>94</v>
      </c>
      <c r="F62" s="89" t="s">
        <v>252</v>
      </c>
      <c r="G62" s="78"/>
      <c r="H62" s="84">
        <f t="shared" si="0"/>
        <v>2340.408163265306</v>
      </c>
      <c r="I62" s="90" t="s">
        <v>124</v>
      </c>
      <c r="J62" s="91">
        <v>503</v>
      </c>
      <c r="K62" s="50">
        <v>1112.35</v>
      </c>
      <c r="L62" s="82">
        <f t="shared" si="1"/>
        <v>1228.0581632653061</v>
      </c>
      <c r="M62" s="90">
        <v>1</v>
      </c>
      <c r="N62" s="90"/>
      <c r="O62" s="92">
        <v>1</v>
      </c>
    </row>
    <row r="63" spans="1:15" s="153" customFormat="1" ht="11.25">
      <c r="A63" s="141">
        <v>44</v>
      </c>
      <c r="B63" s="142" t="s">
        <v>213</v>
      </c>
      <c r="C63" s="143" t="s">
        <v>78</v>
      </c>
      <c r="D63" s="144" t="s">
        <v>311</v>
      </c>
      <c r="E63" s="144" t="s">
        <v>309</v>
      </c>
      <c r="F63" s="145"/>
      <c r="G63" s="146"/>
      <c r="H63" s="147"/>
      <c r="I63" s="148" t="s">
        <v>17</v>
      </c>
      <c r="J63" s="149">
        <v>0</v>
      </c>
      <c r="K63" s="150">
        <v>0</v>
      </c>
      <c r="L63" s="151">
        <f t="shared" si="1"/>
        <v>0</v>
      </c>
      <c r="M63" s="148">
        <v>0</v>
      </c>
      <c r="N63" s="148"/>
      <c r="O63" s="152">
        <v>0</v>
      </c>
    </row>
    <row r="64" spans="1:15" s="195" customFormat="1" ht="11.25">
      <c r="A64" s="220" t="s">
        <v>110</v>
      </c>
      <c r="B64" s="187" t="s">
        <v>214</v>
      </c>
      <c r="C64" s="219" t="s">
        <v>276</v>
      </c>
      <c r="D64" s="189" t="s">
        <v>336</v>
      </c>
      <c r="E64" s="189" t="s">
        <v>96</v>
      </c>
      <c r="F64" s="190"/>
      <c r="G64" s="221"/>
      <c r="H64" s="139">
        <f t="shared" si="0"/>
        <v>19804.081632653062</v>
      </c>
      <c r="I64" s="191" t="s">
        <v>36</v>
      </c>
      <c r="J64" s="192">
        <v>7883</v>
      </c>
      <c r="K64" s="193">
        <v>11123.5</v>
      </c>
      <c r="L64" s="140">
        <f t="shared" si="1"/>
        <v>8680.581632653062</v>
      </c>
      <c r="M64" s="191">
        <v>1</v>
      </c>
      <c r="N64" s="191"/>
      <c r="O64" s="194">
        <v>10</v>
      </c>
    </row>
    <row r="65" spans="1:15" s="163" customFormat="1" ht="11.25">
      <c r="A65" s="156">
        <v>46</v>
      </c>
      <c r="B65" s="157" t="s">
        <v>215</v>
      </c>
      <c r="C65" s="158" t="s">
        <v>79</v>
      </c>
      <c r="D65" s="146" t="s">
        <v>311</v>
      </c>
      <c r="E65" s="146" t="s">
        <v>309</v>
      </c>
      <c r="F65" s="159"/>
      <c r="G65" s="160"/>
      <c r="H65" s="147">
        <f t="shared" si="0"/>
        <v>4280.816326530612</v>
      </c>
      <c r="I65" s="155" t="s">
        <v>37</v>
      </c>
      <c r="J65" s="161">
        <v>2625</v>
      </c>
      <c r="K65" s="160">
        <v>2224.7</v>
      </c>
      <c r="L65" s="151">
        <f t="shared" si="1"/>
        <v>2056.1163265306122</v>
      </c>
      <c r="M65" s="155">
        <v>1</v>
      </c>
      <c r="N65" s="155"/>
      <c r="O65" s="162">
        <v>2</v>
      </c>
    </row>
    <row r="66" spans="1:15" s="153" customFormat="1" ht="11.25">
      <c r="A66" s="141">
        <v>48</v>
      </c>
      <c r="B66" s="142" t="s">
        <v>216</v>
      </c>
      <c r="C66" s="143" t="s">
        <v>80</v>
      </c>
      <c r="D66" s="144" t="s">
        <v>311</v>
      </c>
      <c r="E66" s="144" t="s">
        <v>309</v>
      </c>
      <c r="F66" s="145"/>
      <c r="G66" s="146"/>
      <c r="H66" s="147"/>
      <c r="I66" s="148" t="s">
        <v>17</v>
      </c>
      <c r="J66" s="149">
        <v>0</v>
      </c>
      <c r="K66" s="150">
        <v>0</v>
      </c>
      <c r="L66" s="151">
        <f t="shared" si="1"/>
        <v>0</v>
      </c>
      <c r="M66" s="148">
        <v>0</v>
      </c>
      <c r="N66" s="148"/>
      <c r="O66" s="152">
        <v>0</v>
      </c>
    </row>
    <row r="67" spans="1:15" s="24" customFormat="1" ht="11.25">
      <c r="A67" s="57">
        <v>49</v>
      </c>
      <c r="B67" s="85" t="s">
        <v>217</v>
      </c>
      <c r="C67" s="56" t="s">
        <v>324</v>
      </c>
      <c r="D67" s="58" t="s">
        <v>277</v>
      </c>
      <c r="E67" s="58" t="s">
        <v>97</v>
      </c>
      <c r="F67" s="27" t="s">
        <v>262</v>
      </c>
      <c r="G67" s="59"/>
      <c r="H67" s="71">
        <f t="shared" si="0"/>
        <v>516548.5714285714</v>
      </c>
      <c r="I67" s="60" t="s">
        <v>263</v>
      </c>
      <c r="J67" s="61">
        <v>31560</v>
      </c>
      <c r="K67" s="50">
        <v>0</v>
      </c>
      <c r="L67" s="82">
        <f t="shared" si="1"/>
        <v>516548.5714285714</v>
      </c>
      <c r="M67" s="60">
        <v>1</v>
      </c>
      <c r="N67" s="60"/>
      <c r="O67" s="62">
        <v>266</v>
      </c>
    </row>
    <row r="68" spans="1:15" s="153" customFormat="1" ht="11.25">
      <c r="A68" s="154">
        <v>50</v>
      </c>
      <c r="B68" s="142" t="s">
        <v>218</v>
      </c>
      <c r="C68" s="143" t="s">
        <v>81</v>
      </c>
      <c r="D68" s="144" t="s">
        <v>311</v>
      </c>
      <c r="E68" s="144" t="s">
        <v>309</v>
      </c>
      <c r="F68" s="145"/>
      <c r="G68" s="146"/>
      <c r="H68" s="147"/>
      <c r="I68" s="148" t="s">
        <v>17</v>
      </c>
      <c r="J68" s="149">
        <v>0</v>
      </c>
      <c r="K68" s="150">
        <v>0</v>
      </c>
      <c r="L68" s="151">
        <f t="shared" si="1"/>
        <v>0</v>
      </c>
      <c r="M68" s="148">
        <v>0</v>
      </c>
      <c r="N68" s="148"/>
      <c r="O68" s="152">
        <v>0</v>
      </c>
    </row>
    <row r="69" spans="1:15" s="153" customFormat="1" ht="11.25">
      <c r="A69" s="164">
        <v>52</v>
      </c>
      <c r="B69" s="142" t="s">
        <v>219</v>
      </c>
      <c r="C69" s="165" t="s">
        <v>82</v>
      </c>
      <c r="D69" s="144" t="s">
        <v>311</v>
      </c>
      <c r="E69" s="144" t="s">
        <v>309</v>
      </c>
      <c r="F69" s="145"/>
      <c r="G69" s="146"/>
      <c r="H69" s="147"/>
      <c r="I69" s="148" t="s">
        <v>17</v>
      </c>
      <c r="J69" s="149">
        <v>0</v>
      </c>
      <c r="K69" s="150">
        <v>0</v>
      </c>
      <c r="L69" s="151">
        <f t="shared" si="1"/>
        <v>0</v>
      </c>
      <c r="M69" s="148">
        <v>0</v>
      </c>
      <c r="N69" s="148"/>
      <c r="O69" s="152">
        <v>0</v>
      </c>
    </row>
    <row r="70" spans="1:15" s="5" customFormat="1" ht="11.25">
      <c r="A70" s="94" t="s">
        <v>220</v>
      </c>
      <c r="B70" s="85" t="s">
        <v>221</v>
      </c>
      <c r="C70" s="95" t="s">
        <v>338</v>
      </c>
      <c r="D70" s="88" t="s">
        <v>344</v>
      </c>
      <c r="E70" s="88" t="s">
        <v>94</v>
      </c>
      <c r="F70" s="89" t="s">
        <v>146</v>
      </c>
      <c r="G70" s="78"/>
      <c r="H70" s="84">
        <f t="shared" si="0"/>
        <v>2340.408163265306</v>
      </c>
      <c r="I70" s="90" t="s">
        <v>158</v>
      </c>
      <c r="J70" s="91">
        <v>1084</v>
      </c>
      <c r="K70" s="81">
        <v>1112.35</v>
      </c>
      <c r="L70" s="82">
        <f t="shared" si="1"/>
        <v>1228.0581632653061</v>
      </c>
      <c r="M70" s="90">
        <v>1</v>
      </c>
      <c r="N70" s="90"/>
      <c r="O70" s="92">
        <v>1</v>
      </c>
    </row>
    <row r="71" spans="1:15" s="5" customFormat="1" ht="11.25">
      <c r="A71" s="94" t="s">
        <v>157</v>
      </c>
      <c r="B71" s="50"/>
      <c r="C71" s="95" t="s">
        <v>339</v>
      </c>
      <c r="D71" s="88" t="s">
        <v>344</v>
      </c>
      <c r="E71" s="88" t="s">
        <v>94</v>
      </c>
      <c r="F71" s="89" t="s">
        <v>146</v>
      </c>
      <c r="G71" s="78"/>
      <c r="H71" s="84">
        <f t="shared" si="0"/>
        <v>2340.408163265306</v>
      </c>
      <c r="I71" s="90" t="s">
        <v>38</v>
      </c>
      <c r="J71" s="91">
        <v>411</v>
      </c>
      <c r="K71" s="81">
        <v>0</v>
      </c>
      <c r="L71" s="82">
        <f t="shared" si="1"/>
        <v>2340.408163265306</v>
      </c>
      <c r="M71" s="90">
        <v>1</v>
      </c>
      <c r="N71" s="90"/>
      <c r="O71" s="92">
        <v>1</v>
      </c>
    </row>
    <row r="72" spans="1:15" s="20" customFormat="1" ht="11.25">
      <c r="A72" s="96">
        <v>56</v>
      </c>
      <c r="B72" s="80" t="s">
        <v>222</v>
      </c>
      <c r="C72" s="65" t="s">
        <v>117</v>
      </c>
      <c r="D72" s="78" t="s">
        <v>341</v>
      </c>
      <c r="E72" s="78" t="s">
        <v>94</v>
      </c>
      <c r="F72" s="25" t="s">
        <v>139</v>
      </c>
      <c r="G72" s="78"/>
      <c r="H72" s="84">
        <f t="shared" si="0"/>
        <v>4280.816326530612</v>
      </c>
      <c r="I72" s="97" t="s">
        <v>53</v>
      </c>
      <c r="J72" s="98">
        <v>2282</v>
      </c>
      <c r="K72" s="81">
        <v>2224.7</v>
      </c>
      <c r="L72" s="82">
        <f t="shared" si="1"/>
        <v>2056.1163265306122</v>
      </c>
      <c r="M72" s="97">
        <v>1</v>
      </c>
      <c r="N72" s="97"/>
      <c r="O72" s="99">
        <v>2</v>
      </c>
    </row>
    <row r="73" spans="1:15" s="5" customFormat="1" ht="11.25">
      <c r="A73" s="94" t="s">
        <v>285</v>
      </c>
      <c r="B73" s="85" t="s">
        <v>223</v>
      </c>
      <c r="C73" s="95" t="s">
        <v>68</v>
      </c>
      <c r="D73" s="88" t="s">
        <v>51</v>
      </c>
      <c r="E73" s="88" t="s">
        <v>94</v>
      </c>
      <c r="F73" s="89" t="s">
        <v>147</v>
      </c>
      <c r="G73" s="78"/>
      <c r="H73" s="84">
        <f t="shared" si="0"/>
        <v>4680.816326530612</v>
      </c>
      <c r="I73" s="90" t="s">
        <v>39</v>
      </c>
      <c r="J73" s="91">
        <v>2209</v>
      </c>
      <c r="K73" s="50">
        <v>2224.7</v>
      </c>
      <c r="L73" s="82">
        <f t="shared" si="1"/>
        <v>2456.1163265306122</v>
      </c>
      <c r="M73" s="90">
        <v>2</v>
      </c>
      <c r="N73" s="90"/>
      <c r="O73" s="92">
        <v>2</v>
      </c>
    </row>
    <row r="74" spans="1:15" s="20" customFormat="1" ht="11.25">
      <c r="A74" s="96" t="s">
        <v>283</v>
      </c>
      <c r="B74" s="80" t="s">
        <v>224</v>
      </c>
      <c r="C74" s="65" t="s">
        <v>322</v>
      </c>
      <c r="D74" s="78" t="s">
        <v>250</v>
      </c>
      <c r="E74" s="78" t="s">
        <v>94</v>
      </c>
      <c r="F74" s="25" t="s">
        <v>148</v>
      </c>
      <c r="G74" s="78"/>
      <c r="H74" s="84">
        <f t="shared" si="0"/>
        <v>4280.816326530612</v>
      </c>
      <c r="I74" s="97" t="s">
        <v>54</v>
      </c>
      <c r="J74" s="98">
        <v>1660</v>
      </c>
      <c r="K74" s="81">
        <v>2224.7</v>
      </c>
      <c r="L74" s="82">
        <f aca="true" t="shared" si="2" ref="L74:L79">+H74-K74</f>
        <v>2056.1163265306122</v>
      </c>
      <c r="M74" s="97">
        <v>1</v>
      </c>
      <c r="N74" s="97"/>
      <c r="O74" s="99">
        <v>2</v>
      </c>
    </row>
    <row r="75" spans="1:15" s="20" customFormat="1" ht="11.25">
      <c r="A75" s="96" t="s">
        <v>284</v>
      </c>
      <c r="B75" s="80" t="s">
        <v>225</v>
      </c>
      <c r="C75" s="65" t="s">
        <v>340</v>
      </c>
      <c r="D75" s="78" t="s">
        <v>266</v>
      </c>
      <c r="E75" s="78" t="s">
        <v>94</v>
      </c>
      <c r="F75" s="25" t="s">
        <v>148</v>
      </c>
      <c r="G75" s="78"/>
      <c r="H75" s="84">
        <f>($H$5*O75)+$H$3*(1*M75+IF(M75&gt;0,,1))</f>
        <v>4280.816326530612</v>
      </c>
      <c r="I75" s="97" t="s">
        <v>55</v>
      </c>
      <c r="J75" s="98">
        <v>2191</v>
      </c>
      <c r="K75" s="81">
        <v>2224.7</v>
      </c>
      <c r="L75" s="82">
        <f t="shared" si="2"/>
        <v>2056.1163265306122</v>
      </c>
      <c r="M75" s="97">
        <v>1</v>
      </c>
      <c r="N75" s="97"/>
      <c r="O75" s="99">
        <v>2</v>
      </c>
    </row>
    <row r="76" spans="1:15" s="195" customFormat="1" ht="11.25">
      <c r="A76" s="186">
        <v>62</v>
      </c>
      <c r="B76" s="187" t="s">
        <v>226</v>
      </c>
      <c r="C76" s="188" t="s">
        <v>83</v>
      </c>
      <c r="D76" s="189" t="s">
        <v>337</v>
      </c>
      <c r="E76" s="189" t="s">
        <v>96</v>
      </c>
      <c r="F76" s="190"/>
      <c r="G76" s="138"/>
      <c r="H76" s="139">
        <f>($H$5*O76)+$H$3*(1*M76+IF(M76&gt;0,,1))</f>
        <v>19804.081632653062</v>
      </c>
      <c r="I76" s="191" t="s">
        <v>17</v>
      </c>
      <c r="J76" s="192">
        <v>7340</v>
      </c>
      <c r="K76" s="193"/>
      <c r="L76" s="140">
        <f t="shared" si="2"/>
        <v>19804.081632653062</v>
      </c>
      <c r="M76" s="191">
        <v>1</v>
      </c>
      <c r="N76" s="191"/>
      <c r="O76" s="194">
        <v>10</v>
      </c>
    </row>
    <row r="77" spans="1:15" s="5" customFormat="1" ht="11.25">
      <c r="A77" s="94" t="s">
        <v>281</v>
      </c>
      <c r="B77" s="85" t="s">
        <v>227</v>
      </c>
      <c r="C77" s="95" t="s">
        <v>68</v>
      </c>
      <c r="D77" s="88" t="s">
        <v>273</v>
      </c>
      <c r="E77" s="88" t="s">
        <v>94</v>
      </c>
      <c r="F77" s="89" t="s">
        <v>147</v>
      </c>
      <c r="G77" s="78"/>
      <c r="H77" s="84">
        <f>($H$5*O77)+$H$3*(1*M77+IF(M77&gt;0,,1))</f>
        <v>2340.408163265306</v>
      </c>
      <c r="I77" s="90" t="s">
        <v>40</v>
      </c>
      <c r="J77" s="91">
        <v>750</v>
      </c>
      <c r="K77" s="50">
        <v>1112.35</v>
      </c>
      <c r="L77" s="82">
        <f t="shared" si="2"/>
        <v>1228.0581632653061</v>
      </c>
      <c r="M77" s="90">
        <v>1</v>
      </c>
      <c r="N77" s="90"/>
      <c r="O77" s="92">
        <v>1</v>
      </c>
    </row>
    <row r="78" spans="1:15" s="5" customFormat="1" ht="11.25">
      <c r="A78" s="94" t="s">
        <v>282</v>
      </c>
      <c r="B78" s="85" t="s">
        <v>228</v>
      </c>
      <c r="C78" s="95" t="s">
        <v>68</v>
      </c>
      <c r="D78" s="88" t="s">
        <v>271</v>
      </c>
      <c r="E78" s="88" t="s">
        <v>94</v>
      </c>
      <c r="F78" s="89" t="s">
        <v>147</v>
      </c>
      <c r="G78" s="78"/>
      <c r="H78" s="84">
        <f>($H$5*O78)+$H$3*(1*M78+IF(M78&gt;0,,1))</f>
        <v>2340.408163265306</v>
      </c>
      <c r="I78" s="90" t="s">
        <v>108</v>
      </c>
      <c r="J78" s="91">
        <v>489</v>
      </c>
      <c r="K78" s="50">
        <v>1112.35</v>
      </c>
      <c r="L78" s="82">
        <f t="shared" si="2"/>
        <v>1228.0581632653061</v>
      </c>
      <c r="M78" s="90">
        <v>1</v>
      </c>
      <c r="N78" s="90"/>
      <c r="O78" s="92">
        <v>1</v>
      </c>
    </row>
    <row r="79" spans="1:15" s="19" customFormat="1" ht="11.25">
      <c r="A79" s="64"/>
      <c r="B79" s="48" t="s">
        <v>229</v>
      </c>
      <c r="C79" s="65" t="s">
        <v>84</v>
      </c>
      <c r="D79" s="59" t="s">
        <v>266</v>
      </c>
      <c r="E79" s="59" t="s">
        <v>95</v>
      </c>
      <c r="F79" s="26" t="s">
        <v>149</v>
      </c>
      <c r="G79" s="59"/>
      <c r="H79" s="53"/>
      <c r="I79" s="66" t="s">
        <v>41</v>
      </c>
      <c r="J79" s="67">
        <v>49620</v>
      </c>
      <c r="K79" s="5"/>
      <c r="L79" s="49">
        <f t="shared" si="2"/>
        <v>0</v>
      </c>
      <c r="M79" s="66">
        <v>1</v>
      </c>
      <c r="N79" s="66"/>
      <c r="O79" s="68">
        <v>0</v>
      </c>
    </row>
    <row r="80" spans="1:15" s="114" customFormat="1" ht="11.25">
      <c r="A80" s="113">
        <v>999</v>
      </c>
      <c r="B80" s="114" t="s">
        <v>230</v>
      </c>
      <c r="C80" s="115" t="s">
        <v>109</v>
      </c>
      <c r="D80" s="116" t="s">
        <v>253</v>
      </c>
      <c r="E80" s="116" t="s">
        <v>94</v>
      </c>
      <c r="F80" s="117" t="s">
        <v>149</v>
      </c>
      <c r="G80" s="118"/>
      <c r="H80" s="119"/>
      <c r="I80" s="120" t="s">
        <v>98</v>
      </c>
      <c r="J80" s="121"/>
      <c r="K80" s="122"/>
      <c r="L80" s="123"/>
      <c r="M80" s="120">
        <v>0</v>
      </c>
      <c r="N80" s="120"/>
      <c r="O80" s="124">
        <v>0</v>
      </c>
    </row>
    <row r="81" spans="1:16" s="153" customFormat="1" ht="11.25">
      <c r="A81" s="166"/>
      <c r="B81" s="153" t="s">
        <v>231</v>
      </c>
      <c r="C81" s="167" t="s">
        <v>332</v>
      </c>
      <c r="D81" s="168" t="s">
        <v>333</v>
      </c>
      <c r="E81" s="168" t="s">
        <v>308</v>
      </c>
      <c r="F81" s="169"/>
      <c r="G81" s="170">
        <f>+(H5*N81)+$H$3*(1*M81+IF(M81&gt;0,,1))</f>
        <v>516548.5714285714</v>
      </c>
      <c r="H81" s="171">
        <f>($H$5*O81)+$H$3*(1*M81+IF(M81&gt;0,,1))</f>
        <v>400</v>
      </c>
      <c r="I81" s="172" t="s">
        <v>17</v>
      </c>
      <c r="J81" s="173">
        <v>142028</v>
      </c>
      <c r="K81" s="163">
        <v>295885.1</v>
      </c>
      <c r="L81" s="174">
        <f>+G81-K81</f>
        <v>220663.47142857144</v>
      </c>
      <c r="M81" s="172">
        <v>1</v>
      </c>
      <c r="N81" s="172">
        <v>266</v>
      </c>
      <c r="O81" s="175"/>
      <c r="P81" s="163"/>
    </row>
    <row r="82" spans="1:15" s="5" customFormat="1" ht="11.25">
      <c r="A82" s="7"/>
      <c r="B82" s="7"/>
      <c r="C82" s="34"/>
      <c r="D82" s="207" t="s">
        <v>334</v>
      </c>
      <c r="E82" s="207"/>
      <c r="F82" s="209"/>
      <c r="G82" s="210">
        <f>SUM(G8:G81)</f>
        <v>516548.5714285714</v>
      </c>
      <c r="H82" s="211">
        <f>SUM(H8:H81)</f>
        <v>958451.4285714288</v>
      </c>
      <c r="I82" s="212"/>
      <c r="J82" s="213">
        <f>SUM(J8:J81)</f>
        <v>415363</v>
      </c>
      <c r="K82" s="213"/>
      <c r="L82" s="213"/>
      <c r="M82" s="208">
        <f>SUM(M8:M81)</f>
        <v>122</v>
      </c>
      <c r="N82" s="214">
        <v>266</v>
      </c>
      <c r="O82" s="215">
        <f>SUM(O8:O81)</f>
        <v>469</v>
      </c>
    </row>
    <row r="83" spans="3:15" s="8" customFormat="1" ht="10.5">
      <c r="C83" s="35"/>
      <c r="D83" s="8" t="s">
        <v>323</v>
      </c>
      <c r="F83" s="31"/>
      <c r="G83" s="41"/>
      <c r="H83" s="216">
        <f>G82+H82</f>
        <v>1475000.0000000002</v>
      </c>
      <c r="I83" s="217"/>
      <c r="J83" s="100" t="s">
        <v>44</v>
      </c>
      <c r="K83" s="14"/>
      <c r="L83" s="14"/>
      <c r="M83" s="14"/>
      <c r="N83" s="214">
        <v>266</v>
      </c>
      <c r="O83" s="31">
        <f>N82+O82</f>
        <v>735</v>
      </c>
    </row>
    <row r="84" ht="12.75">
      <c r="O84" s="52"/>
    </row>
    <row r="85" spans="4:13" ht="12.75">
      <c r="D85" s="44"/>
      <c r="K85" s="1">
        <f>SUM(K8:K84)</f>
        <v>453838.80000000005</v>
      </c>
      <c r="L85" s="51">
        <f>SUM(L8:L84)</f>
        <v>1020761.2</v>
      </c>
      <c r="M85" s="51"/>
    </row>
    <row r="86" ht="12.75">
      <c r="D86" s="5"/>
    </row>
    <row r="87" ht="12.75">
      <c r="D87" s="5"/>
    </row>
    <row r="88" ht="21">
      <c r="D88" s="45" t="s">
        <v>325</v>
      </c>
    </row>
    <row r="89" ht="12.75">
      <c r="D89" s="46"/>
    </row>
    <row r="90" ht="31.5">
      <c r="D90" s="46" t="s">
        <v>154</v>
      </c>
    </row>
    <row r="91" ht="12.75">
      <c r="D91" s="46"/>
    </row>
    <row r="92" ht="12.75">
      <c r="D92" s="46" t="s">
        <v>153</v>
      </c>
    </row>
    <row r="93" ht="42">
      <c r="D93" s="47" t="s">
        <v>113</v>
      </c>
    </row>
    <row r="94" ht="12.75">
      <c r="D94" s="47" t="s">
        <v>114</v>
      </c>
    </row>
    <row r="95" ht="12.75">
      <c r="D95" s="47"/>
    </row>
    <row r="96" ht="12.75">
      <c r="D96" s="47" t="s">
        <v>101</v>
      </c>
    </row>
    <row r="97" ht="14.25" customHeight="1">
      <c r="D97" s="47" t="s">
        <v>102</v>
      </c>
    </row>
    <row r="98" ht="14.25" customHeight="1">
      <c r="D98" s="47" t="s">
        <v>103</v>
      </c>
    </row>
    <row r="99" ht="14.25" customHeight="1">
      <c r="D99" s="47" t="s">
        <v>104</v>
      </c>
    </row>
    <row r="100" spans="4:5" ht="15" customHeight="1">
      <c r="D100" s="47" t="s">
        <v>105</v>
      </c>
      <c r="E100" s="63"/>
    </row>
    <row r="101" ht="15" customHeight="1">
      <c r="D101" s="47" t="s">
        <v>106</v>
      </c>
    </row>
    <row r="102" ht="15" customHeight="1">
      <c r="D102" s="47"/>
    </row>
    <row r="103" ht="21">
      <c r="D103" s="47" t="s">
        <v>115</v>
      </c>
    </row>
    <row r="104" ht="12.75">
      <c r="D104" s="47"/>
    </row>
    <row r="105" ht="25.5" customHeight="1">
      <c r="D105" s="47" t="s">
        <v>116</v>
      </c>
    </row>
  </sheetData>
  <sheetProtection/>
  <printOptions gridLines="1"/>
  <pageMargins left="0" right="0.3937007874015748" top="0" bottom="0" header="0.5118110236220472" footer="0.5118110236220472"/>
  <pageSetup fitToHeight="1"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Boligselskabet af 1942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Ulla Madsen</dc:creator>
  <cp:keywords/>
  <dc:description/>
  <cp:lastModifiedBy>Thure Jørgensen</cp:lastModifiedBy>
  <cp:lastPrinted>2015-03-27T11:07:34Z</cp:lastPrinted>
  <dcterms:created xsi:type="dcterms:W3CDTF">2000-10-11T08:21:09Z</dcterms:created>
  <dcterms:modified xsi:type="dcterms:W3CDTF">2017-03-25T20:46:45Z</dcterms:modified>
  <cp:category/>
  <cp:version/>
  <cp:contentType/>
  <cp:contentStatus/>
</cp:coreProperties>
</file>